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3816\Desktop\中国外汇交易中心\工作\2026.06\6.24 CGT月报\英文版\"/>
    </mc:Choice>
  </mc:AlternateContent>
  <xr:revisionPtr revIDLastSave="0" documentId="13_ncr:1_{F4736EA7-24AE-4242-9027-856758C48C5D}" xr6:coauthVersionLast="47" xr6:coauthVersionMax="47" xr10:uidLastSave="{00000000-0000-0000-0000-000000000000}"/>
  <bookViews>
    <workbookView xWindow="-110" yWindow="-110" windowWidth="25820" windowHeight="13900" firstSheet="4" activeTab="4" xr2:uid="{00000000-000D-0000-FFFF-FFFF00000000}"/>
  </bookViews>
  <sheets>
    <sheet name="EN_work" sheetId="1" state="hidden" r:id="rId1"/>
    <sheet name="special label" sheetId="4" state="hidden" r:id="rId2"/>
    <sheet name="general label" sheetId="5" state="hidden" r:id="rId3"/>
    <sheet name="combined sheet" sheetId="6" state="hidden" r:id="rId4"/>
    <sheet name="Bond list-EN" sheetId="10" r:id="rId5"/>
  </sheets>
  <externalReferences>
    <externalReference r:id="rId6"/>
  </externalReferences>
  <definedNames>
    <definedName name="_xlnm._FilterDatabase" localSheetId="4" hidden="1">'Bond list-EN'!$A$3:$K$314</definedName>
    <definedName name="_xlnm._FilterDatabase" localSheetId="0" hidden="1">EN_work!$B$1:$T$194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8" i="10" l="1"/>
  <c r="G218" i="10"/>
  <c r="H217" i="10"/>
  <c r="G217" i="10"/>
  <c r="H216" i="10"/>
  <c r="G216" i="10"/>
  <c r="H215" i="10"/>
  <c r="G215" i="10"/>
  <c r="H214" i="10"/>
  <c r="G214" i="10"/>
  <c r="H213" i="10"/>
  <c r="G213" i="10"/>
  <c r="H212" i="10"/>
  <c r="G212" i="10"/>
  <c r="H211" i="10"/>
  <c r="G211" i="10"/>
  <c r="H210" i="10"/>
  <c r="G210" i="10"/>
  <c r="H209" i="10"/>
  <c r="G209" i="10"/>
  <c r="H208" i="10"/>
  <c r="G208" i="10"/>
  <c r="H207" i="10"/>
  <c r="G207" i="10"/>
  <c r="H206" i="10"/>
  <c r="G206" i="10"/>
  <c r="H205" i="10"/>
  <c r="G205" i="10"/>
  <c r="H204" i="10"/>
  <c r="G204" i="10"/>
  <c r="H203" i="10"/>
  <c r="G203" i="10"/>
  <c r="H202" i="10"/>
  <c r="G202" i="10"/>
  <c r="H201" i="10"/>
  <c r="G201" i="10"/>
  <c r="H200" i="10"/>
  <c r="G200" i="10"/>
  <c r="H199" i="10"/>
  <c r="G199" i="10"/>
  <c r="H198" i="10"/>
  <c r="G198" i="10"/>
  <c r="H197" i="10"/>
  <c r="G197" i="10"/>
  <c r="H196" i="10"/>
  <c r="G196" i="10"/>
  <c r="H195" i="10"/>
  <c r="G195" i="10"/>
  <c r="H194" i="10"/>
  <c r="G194" i="10"/>
  <c r="H193" i="10"/>
  <c r="G193" i="10"/>
  <c r="H192" i="10"/>
  <c r="G192" i="10"/>
  <c r="H191" i="10"/>
  <c r="G191" i="10"/>
  <c r="H190" i="10"/>
  <c r="G190" i="10"/>
  <c r="H189" i="10"/>
  <c r="G189" i="10"/>
  <c r="H188" i="10"/>
  <c r="G188" i="10"/>
  <c r="H187" i="10"/>
  <c r="G187" i="10"/>
  <c r="H186" i="10"/>
  <c r="G186" i="10"/>
  <c r="H185" i="10"/>
  <c r="G185" i="10"/>
  <c r="H184" i="10"/>
  <c r="G184" i="10"/>
  <c r="H183" i="10"/>
  <c r="G183" i="10"/>
  <c r="H182" i="10"/>
  <c r="G182" i="10"/>
  <c r="H181" i="10"/>
  <c r="G181" i="10"/>
  <c r="H180" i="10"/>
  <c r="G180" i="10"/>
  <c r="H179" i="10"/>
  <c r="G179" i="10"/>
  <c r="H178" i="10"/>
  <c r="G178" i="10"/>
  <c r="H177" i="10"/>
  <c r="G177" i="10"/>
  <c r="H176" i="10"/>
  <c r="G176" i="10"/>
  <c r="H175" i="10"/>
  <c r="G175" i="10"/>
  <c r="H174" i="10"/>
  <c r="G174" i="10"/>
  <c r="H173" i="10"/>
  <c r="G173" i="10"/>
  <c r="H172" i="10"/>
  <c r="G172" i="10"/>
  <c r="H171" i="10"/>
  <c r="G171" i="10"/>
  <c r="H170" i="10"/>
  <c r="G170" i="10"/>
  <c r="H169" i="10"/>
  <c r="G169" i="10"/>
  <c r="H168" i="10"/>
  <c r="G168" i="10"/>
  <c r="H167" i="10"/>
  <c r="G167" i="10"/>
  <c r="H166" i="10"/>
  <c r="G166" i="10"/>
  <c r="H165" i="10"/>
  <c r="G165" i="10"/>
  <c r="H164" i="10"/>
  <c r="G164" i="10"/>
  <c r="H163" i="10"/>
  <c r="G163" i="10"/>
  <c r="H162" i="10"/>
  <c r="G162" i="10"/>
  <c r="H161" i="10"/>
  <c r="G161" i="10"/>
  <c r="H160" i="10"/>
  <c r="G160" i="10"/>
  <c r="H159" i="10"/>
  <c r="G159" i="10"/>
  <c r="H158" i="10"/>
  <c r="G158" i="10"/>
  <c r="H157" i="10"/>
  <c r="G157" i="10"/>
  <c r="H156" i="10"/>
  <c r="G156" i="10"/>
  <c r="H155" i="10"/>
  <c r="G155" i="10"/>
  <c r="H154" i="10"/>
  <c r="G154" i="10"/>
  <c r="H153" i="10"/>
  <c r="G153" i="10"/>
  <c r="H152" i="10"/>
  <c r="G152" i="10"/>
  <c r="H151" i="10"/>
  <c r="G151" i="10"/>
  <c r="H150" i="10"/>
  <c r="G150" i="10"/>
  <c r="H149" i="10"/>
  <c r="G149" i="10"/>
  <c r="H148" i="10"/>
  <c r="G148" i="10"/>
  <c r="H147" i="10"/>
  <c r="G147" i="10"/>
  <c r="H146" i="10"/>
  <c r="G146" i="10"/>
  <c r="H145" i="10"/>
  <c r="G145" i="10"/>
  <c r="H144" i="10"/>
  <c r="G144" i="10"/>
  <c r="H143" i="10"/>
  <c r="G143" i="10"/>
  <c r="H142" i="10"/>
  <c r="G142" i="10"/>
  <c r="H141" i="10"/>
  <c r="G141" i="10"/>
  <c r="H140" i="10"/>
  <c r="G140" i="10"/>
  <c r="H139" i="10"/>
  <c r="G139" i="10"/>
  <c r="H138" i="10"/>
  <c r="G138" i="10"/>
  <c r="H137" i="10"/>
  <c r="G137" i="10"/>
  <c r="H136" i="10"/>
  <c r="G136" i="10"/>
  <c r="H135" i="10"/>
  <c r="G135" i="10"/>
  <c r="H134" i="10"/>
  <c r="G134" i="10"/>
  <c r="H133" i="10"/>
  <c r="G133" i="10"/>
  <c r="H132" i="10"/>
  <c r="G132" i="10"/>
  <c r="H131" i="10"/>
  <c r="G131" i="10"/>
  <c r="H130" i="10"/>
  <c r="G130" i="10"/>
  <c r="H129" i="10"/>
  <c r="G129" i="10"/>
  <c r="H128" i="10"/>
  <c r="G128" i="10"/>
  <c r="H127" i="10"/>
  <c r="G127" i="10"/>
  <c r="H126" i="10"/>
  <c r="G126" i="10"/>
  <c r="H125" i="10"/>
  <c r="G125" i="10"/>
  <c r="H124" i="10"/>
  <c r="G124" i="10"/>
  <c r="H123" i="10"/>
  <c r="G123" i="10"/>
  <c r="H122" i="10"/>
  <c r="G122" i="10"/>
  <c r="H121" i="10"/>
  <c r="G121" i="10"/>
  <c r="H120" i="10"/>
  <c r="G120" i="10"/>
  <c r="H119" i="10"/>
  <c r="G119" i="10"/>
  <c r="H118" i="10"/>
  <c r="G118" i="10"/>
  <c r="H117" i="10"/>
  <c r="G117" i="10"/>
  <c r="H116" i="10"/>
  <c r="G116" i="10"/>
  <c r="H115" i="10"/>
  <c r="G115" i="10"/>
  <c r="H114" i="10"/>
  <c r="G114" i="10"/>
  <c r="H113" i="10"/>
  <c r="G113" i="10"/>
  <c r="H112" i="10"/>
  <c r="G112" i="10"/>
  <c r="H111" i="10"/>
  <c r="G111" i="10"/>
  <c r="H110" i="10"/>
  <c r="G110" i="10"/>
  <c r="H109" i="10"/>
  <c r="G109" i="10"/>
  <c r="H108" i="10"/>
  <c r="G108" i="10"/>
  <c r="H107" i="10"/>
  <c r="G107" i="10"/>
  <c r="H106" i="10"/>
  <c r="G106" i="10"/>
  <c r="H105" i="10"/>
  <c r="G105" i="10"/>
  <c r="H104" i="10"/>
  <c r="G104" i="10"/>
  <c r="H103" i="10"/>
  <c r="G103" i="10"/>
  <c r="H102" i="10"/>
  <c r="G102" i="10"/>
  <c r="H101" i="10"/>
  <c r="G101" i="10"/>
  <c r="H100" i="10"/>
  <c r="G100" i="10"/>
  <c r="H99" i="10"/>
  <c r="G99" i="10"/>
  <c r="H98" i="10"/>
  <c r="G98" i="10"/>
  <c r="H97" i="10"/>
  <c r="G97" i="10"/>
  <c r="H96" i="10"/>
  <c r="G96" i="10"/>
  <c r="H95" i="10"/>
  <c r="G95" i="10"/>
  <c r="H94" i="10"/>
  <c r="G94" i="10"/>
  <c r="H93" i="10"/>
  <c r="G93" i="10"/>
  <c r="H92" i="10"/>
  <c r="G92" i="10"/>
  <c r="H91" i="10"/>
  <c r="G91" i="10"/>
  <c r="H90" i="10"/>
  <c r="G90" i="10"/>
  <c r="H89" i="10"/>
  <c r="G89" i="10"/>
  <c r="H88" i="10"/>
  <c r="G88" i="10"/>
  <c r="H87" i="10"/>
  <c r="G87" i="10"/>
  <c r="H86" i="10"/>
  <c r="G86" i="10"/>
  <c r="H85" i="10"/>
  <c r="G85" i="10"/>
  <c r="H84" i="10"/>
  <c r="G84" i="10"/>
  <c r="H83" i="10"/>
  <c r="G83" i="10"/>
  <c r="H82" i="10"/>
  <c r="G82" i="10"/>
  <c r="H81" i="10"/>
  <c r="G81" i="10"/>
  <c r="H80" i="10"/>
  <c r="G80" i="10"/>
  <c r="H79" i="10"/>
  <c r="G79" i="10"/>
  <c r="H78" i="10"/>
  <c r="G78" i="10"/>
  <c r="H77" i="10"/>
  <c r="G77" i="10"/>
  <c r="H76" i="10"/>
  <c r="G76" i="10"/>
  <c r="H75" i="10"/>
  <c r="G75" i="10"/>
  <c r="H74" i="10"/>
  <c r="G74" i="10"/>
  <c r="H73" i="10"/>
  <c r="G73" i="10"/>
  <c r="H72" i="10"/>
  <c r="G72" i="10"/>
  <c r="H71" i="10"/>
  <c r="G71" i="10"/>
  <c r="H70" i="10"/>
  <c r="G70" i="10"/>
  <c r="H69" i="10"/>
  <c r="G69" i="10"/>
  <c r="H68" i="10"/>
  <c r="G68" i="10"/>
  <c r="H67" i="10"/>
  <c r="G67" i="10"/>
  <c r="H66" i="10"/>
  <c r="G66" i="10"/>
  <c r="H65" i="10"/>
  <c r="G65" i="10"/>
  <c r="H64" i="10"/>
  <c r="G64" i="10"/>
  <c r="H63" i="10"/>
  <c r="G63" i="10"/>
  <c r="H62" i="10"/>
  <c r="G62" i="10"/>
  <c r="H61" i="10"/>
  <c r="G61" i="10"/>
  <c r="H60" i="10"/>
  <c r="G60" i="10"/>
  <c r="H59" i="10"/>
  <c r="G59" i="10"/>
  <c r="H58" i="10"/>
  <c r="G58" i="10"/>
  <c r="H57" i="10"/>
  <c r="G57" i="10"/>
  <c r="H56" i="10"/>
  <c r="G56" i="10"/>
  <c r="H55" i="10"/>
  <c r="G55" i="10"/>
  <c r="H54" i="10"/>
  <c r="G54" i="10"/>
  <c r="H53" i="10"/>
  <c r="G53" i="10"/>
  <c r="H52" i="10"/>
  <c r="G52" i="10"/>
  <c r="H51" i="10"/>
  <c r="G51" i="10"/>
  <c r="H50" i="10"/>
  <c r="G50" i="10"/>
  <c r="H49" i="10"/>
  <c r="G49" i="10"/>
  <c r="H48" i="10"/>
  <c r="G48" i="10"/>
  <c r="H47" i="10"/>
  <c r="G47" i="10"/>
  <c r="H46" i="10"/>
  <c r="G46" i="10"/>
  <c r="H45" i="10"/>
  <c r="G45" i="10"/>
  <c r="H44" i="10"/>
  <c r="G44" i="10"/>
  <c r="H43" i="10"/>
  <c r="G43" i="10"/>
  <c r="H42" i="10"/>
  <c r="G42" i="10"/>
  <c r="H41" i="10"/>
  <c r="G41" i="10"/>
  <c r="H40" i="10"/>
  <c r="G40" i="10"/>
  <c r="H39" i="10"/>
  <c r="G39" i="10"/>
  <c r="H38" i="10"/>
  <c r="G38" i="10"/>
  <c r="H37" i="10"/>
  <c r="G37" i="10"/>
  <c r="H36" i="10"/>
  <c r="G36" i="10"/>
  <c r="H35" i="10"/>
  <c r="G35" i="10"/>
  <c r="H34" i="10"/>
  <c r="G34" i="10"/>
  <c r="H33" i="10"/>
  <c r="G33" i="10"/>
  <c r="H32" i="10"/>
  <c r="G32" i="10"/>
  <c r="H31" i="10"/>
  <c r="G31" i="10"/>
  <c r="H30" i="10"/>
  <c r="G30" i="10"/>
  <c r="H29" i="10"/>
  <c r="G29" i="10"/>
  <c r="H28" i="10"/>
  <c r="G28" i="10"/>
  <c r="H27" i="10"/>
  <c r="G27" i="10"/>
  <c r="H26" i="10"/>
  <c r="G26" i="10"/>
  <c r="H25" i="10"/>
  <c r="G25" i="10"/>
  <c r="H24" i="10"/>
  <c r="G24" i="10"/>
  <c r="H23" i="10"/>
  <c r="G23" i="10"/>
  <c r="H22" i="10"/>
  <c r="G22" i="10"/>
  <c r="H21" i="10"/>
  <c r="G21" i="10"/>
  <c r="H20" i="10"/>
  <c r="G20" i="10"/>
  <c r="H19" i="10"/>
  <c r="G19" i="10"/>
  <c r="H18" i="10"/>
  <c r="G18" i="10"/>
  <c r="H17" i="10"/>
  <c r="G17" i="10"/>
  <c r="H16" i="10"/>
  <c r="G16" i="10"/>
  <c r="H15" i="10"/>
  <c r="G15" i="10"/>
  <c r="H14" i="10"/>
  <c r="G14" i="10"/>
  <c r="H13" i="10"/>
  <c r="G13" i="10"/>
  <c r="H12" i="10"/>
  <c r="G12" i="10"/>
  <c r="H11" i="10"/>
  <c r="G11" i="10"/>
  <c r="H10" i="10"/>
  <c r="G10" i="10"/>
  <c r="H9" i="10"/>
  <c r="G9" i="10"/>
  <c r="H8" i="10"/>
  <c r="G8" i="10"/>
  <c r="H7" i="10"/>
  <c r="G7" i="10"/>
  <c r="H6" i="10"/>
  <c r="G6" i="10"/>
  <c r="H5" i="10"/>
  <c r="G5" i="10"/>
  <c r="H4" i="10"/>
  <c r="G4" i="10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H127" i="4"/>
  <c r="K119" i="1" s="1"/>
  <c r="F127" i="4"/>
  <c r="H126" i="4"/>
  <c r="K118" i="1" s="1"/>
  <c r="F126" i="4"/>
  <c r="H125" i="4"/>
  <c r="K120" i="1" s="1"/>
  <c r="F125" i="4"/>
  <c r="H124" i="4"/>
  <c r="F124" i="4"/>
  <c r="H123" i="4"/>
  <c r="K144" i="1" s="1"/>
  <c r="F123" i="4"/>
  <c r="H122" i="4"/>
  <c r="K42" i="1" s="1"/>
  <c r="F122" i="4"/>
  <c r="H121" i="4"/>
  <c r="K141" i="1" s="1"/>
  <c r="F121" i="4"/>
  <c r="H120" i="4"/>
  <c r="K166" i="1" s="1"/>
  <c r="F120" i="4"/>
  <c r="H119" i="4"/>
  <c r="K140" i="1" s="1"/>
  <c r="F119" i="4"/>
  <c r="H118" i="4"/>
  <c r="F118" i="4"/>
  <c r="H117" i="4"/>
  <c r="K124" i="1" s="1"/>
  <c r="F117" i="4"/>
  <c r="H116" i="4"/>
  <c r="K97" i="1" s="1"/>
  <c r="F116" i="4"/>
  <c r="H115" i="4"/>
  <c r="K96" i="1" s="1"/>
  <c r="F115" i="4"/>
  <c r="H114" i="4"/>
  <c r="F114" i="4"/>
  <c r="H113" i="4"/>
  <c r="F113" i="4"/>
  <c r="H112" i="4"/>
  <c r="K93" i="1" s="1"/>
  <c r="F112" i="4"/>
  <c r="H111" i="4"/>
  <c r="K88" i="1" s="1"/>
  <c r="F111" i="4"/>
  <c r="H110" i="4"/>
  <c r="F110" i="4"/>
  <c r="H109" i="4"/>
  <c r="K76" i="1" s="1"/>
  <c r="F109" i="4"/>
  <c r="H108" i="4"/>
  <c r="K67" i="1" s="1"/>
  <c r="F108" i="4"/>
  <c r="H107" i="4"/>
  <c r="K65" i="1" s="1"/>
  <c r="F107" i="4"/>
  <c r="H106" i="4"/>
  <c r="K64" i="1" s="1"/>
  <c r="F106" i="4"/>
  <c r="H105" i="4"/>
  <c r="K62" i="1" s="1"/>
  <c r="F105" i="4"/>
  <c r="H104" i="4"/>
  <c r="K61" i="1" s="1"/>
  <c r="F104" i="4"/>
  <c r="H103" i="4"/>
  <c r="K18" i="1" s="1"/>
  <c r="F103" i="4"/>
  <c r="H102" i="4"/>
  <c r="K131" i="1" s="1"/>
  <c r="F102" i="4"/>
  <c r="H101" i="4"/>
  <c r="K111" i="1" s="1"/>
  <c r="F101" i="4"/>
  <c r="H100" i="4"/>
  <c r="K110" i="1" s="1"/>
  <c r="F100" i="4"/>
  <c r="H99" i="4"/>
  <c r="K190" i="1" s="1"/>
  <c r="F99" i="4"/>
  <c r="H98" i="4"/>
  <c r="K134" i="1" s="1"/>
  <c r="F98" i="4"/>
  <c r="H97" i="4"/>
  <c r="K133" i="1" s="1"/>
  <c r="F97" i="4"/>
  <c r="H96" i="4"/>
  <c r="K186" i="1" s="1"/>
  <c r="F96" i="4"/>
  <c r="H95" i="4"/>
  <c r="K153" i="1" s="1"/>
  <c r="F95" i="4"/>
  <c r="H94" i="4"/>
  <c r="K136" i="1" s="1"/>
  <c r="F94" i="4"/>
  <c r="H93" i="4"/>
  <c r="K135" i="1" s="1"/>
  <c r="F93" i="4"/>
  <c r="H92" i="4"/>
  <c r="K117" i="1" s="1"/>
  <c r="F92" i="4"/>
  <c r="H91" i="4"/>
  <c r="K4" i="1" s="1"/>
  <c r="F91" i="4"/>
  <c r="H90" i="4"/>
  <c r="K99" i="1" s="1"/>
  <c r="F90" i="4"/>
  <c r="H89" i="4"/>
  <c r="K149" i="1" s="1"/>
  <c r="F89" i="4"/>
  <c r="H88" i="4"/>
  <c r="K192" i="1" s="1"/>
  <c r="F88" i="4"/>
  <c r="H87" i="4"/>
  <c r="K189" i="1" s="1"/>
  <c r="F87" i="4"/>
  <c r="H86" i="4"/>
  <c r="K188" i="1" s="1"/>
  <c r="F86" i="4"/>
  <c r="H85" i="4"/>
  <c r="K182" i="1" s="1"/>
  <c r="F85" i="4"/>
  <c r="H84" i="4"/>
  <c r="K181" i="1" s="1"/>
  <c r="F84" i="4"/>
  <c r="H83" i="4"/>
  <c r="K180" i="1" s="1"/>
  <c r="F83" i="4"/>
  <c r="H82" i="4"/>
  <c r="K179" i="1" s="1"/>
  <c r="F82" i="4"/>
  <c r="H81" i="4"/>
  <c r="K178" i="1" s="1"/>
  <c r="F81" i="4"/>
  <c r="H80" i="4"/>
  <c r="K177" i="1" s="1"/>
  <c r="F80" i="4"/>
  <c r="H79" i="4"/>
  <c r="K172" i="1" s="1"/>
  <c r="F79" i="4"/>
  <c r="H78" i="4"/>
  <c r="K171" i="1" s="1"/>
  <c r="F78" i="4"/>
  <c r="H77" i="4"/>
  <c r="K170" i="1" s="1"/>
  <c r="F77" i="4"/>
  <c r="H76" i="4"/>
  <c r="K169" i="1" s="1"/>
  <c r="F76" i="4"/>
  <c r="H75" i="4"/>
  <c r="K168" i="1" s="1"/>
  <c r="F75" i="4"/>
  <c r="H74" i="4"/>
  <c r="K167" i="1" s="1"/>
  <c r="F74" i="4"/>
  <c r="H73" i="4"/>
  <c r="K164" i="1" s="1"/>
  <c r="F73" i="4"/>
  <c r="H72" i="4"/>
  <c r="K163" i="1" s="1"/>
  <c r="F72" i="4"/>
  <c r="H71" i="4"/>
  <c r="K162" i="1" s="1"/>
  <c r="F71" i="4"/>
  <c r="H70" i="4"/>
  <c r="K161" i="1" s="1"/>
  <c r="F70" i="4"/>
  <c r="H69" i="4"/>
  <c r="K160" i="1" s="1"/>
  <c r="F69" i="4"/>
  <c r="H68" i="4"/>
  <c r="K159" i="1" s="1"/>
  <c r="F68" i="4"/>
  <c r="H67" i="4"/>
  <c r="K152" i="1" s="1"/>
  <c r="F67" i="4"/>
  <c r="H66" i="4"/>
  <c r="K151" i="1" s="1"/>
  <c r="F66" i="4"/>
  <c r="H65" i="4"/>
  <c r="K148" i="1" s="1"/>
  <c r="F65" i="4"/>
  <c r="H64" i="4"/>
  <c r="K147" i="1" s="1"/>
  <c r="F64" i="4"/>
  <c r="H63" i="4"/>
  <c r="K146" i="1" s="1"/>
  <c r="F63" i="4"/>
  <c r="H62" i="4"/>
  <c r="K145" i="1" s="1"/>
  <c r="F62" i="4"/>
  <c r="H61" i="4"/>
  <c r="K143" i="1" s="1"/>
  <c r="F61" i="4"/>
  <c r="H60" i="4"/>
  <c r="K142" i="1" s="1"/>
  <c r="F60" i="4"/>
  <c r="H59" i="4"/>
  <c r="K139" i="1" s="1"/>
  <c r="F59" i="4"/>
  <c r="H58" i="4"/>
  <c r="K138" i="1" s="1"/>
  <c r="F58" i="4"/>
  <c r="H57" i="4"/>
  <c r="K132" i="1" s="1"/>
  <c r="F57" i="4"/>
  <c r="H56" i="4"/>
  <c r="K127" i="1" s="1"/>
  <c r="F56" i="4"/>
  <c r="H55" i="4"/>
  <c r="K125" i="1" s="1"/>
  <c r="F55" i="4"/>
  <c r="H54" i="4"/>
  <c r="K123" i="1" s="1"/>
  <c r="F54" i="4"/>
  <c r="H53" i="4"/>
  <c r="K121" i="1" s="1"/>
  <c r="F53" i="4"/>
  <c r="H52" i="4"/>
  <c r="K109" i="1" s="1"/>
  <c r="F52" i="4"/>
  <c r="H51" i="4"/>
  <c r="K108" i="1" s="1"/>
  <c r="F51" i="4"/>
  <c r="H50" i="4"/>
  <c r="K107" i="1" s="1"/>
  <c r="F50" i="4"/>
  <c r="H49" i="4"/>
  <c r="K106" i="1" s="1"/>
  <c r="F49" i="4"/>
  <c r="H48" i="4"/>
  <c r="K105" i="1" s="1"/>
  <c r="F48" i="4"/>
  <c r="H47" i="4"/>
  <c r="K100" i="1" s="1"/>
  <c r="F47" i="4"/>
  <c r="H46" i="4"/>
  <c r="K90" i="1" s="1"/>
  <c r="F46" i="4"/>
  <c r="H45" i="4"/>
  <c r="K84" i="1" s="1"/>
  <c r="F45" i="4"/>
  <c r="H44" i="4"/>
  <c r="K83" i="1" s="1"/>
  <c r="F44" i="4"/>
  <c r="H43" i="4"/>
  <c r="K78" i="1" s="1"/>
  <c r="F43" i="4"/>
  <c r="H42" i="4"/>
  <c r="K75" i="1" s="1"/>
  <c r="F42" i="4"/>
  <c r="H41" i="4"/>
  <c r="K70" i="1" s="1"/>
  <c r="F41" i="4"/>
  <c r="H40" i="4"/>
  <c r="K69" i="1" s="1"/>
  <c r="F40" i="4"/>
  <c r="H39" i="4"/>
  <c r="K68" i="1" s="1"/>
  <c r="F39" i="4"/>
  <c r="H38" i="4"/>
  <c r="K63" i="1" s="1"/>
  <c r="F38" i="4"/>
  <c r="H37" i="4"/>
  <c r="K60" i="1" s="1"/>
  <c r="F37" i="4"/>
  <c r="H36" i="4"/>
  <c r="K59" i="1" s="1"/>
  <c r="F36" i="4"/>
  <c r="H35" i="4"/>
  <c r="K58" i="1" s="1"/>
  <c r="F35" i="4"/>
  <c r="H34" i="4"/>
  <c r="K57" i="1" s="1"/>
  <c r="F34" i="4"/>
  <c r="H33" i="4"/>
  <c r="K56" i="1" s="1"/>
  <c r="F33" i="4"/>
  <c r="H32" i="4"/>
  <c r="K55" i="1" s="1"/>
  <c r="F32" i="4"/>
  <c r="H31" i="4"/>
  <c r="K54" i="1" s="1"/>
  <c r="F31" i="4"/>
  <c r="H30" i="4"/>
  <c r="K53" i="1" s="1"/>
  <c r="F30" i="4"/>
  <c r="H29" i="4"/>
  <c r="K52" i="1" s="1"/>
  <c r="F29" i="4"/>
  <c r="H28" i="4"/>
  <c r="K47" i="1" s="1"/>
  <c r="F28" i="4"/>
  <c r="H27" i="4"/>
  <c r="K46" i="1" s="1"/>
  <c r="F27" i="4"/>
  <c r="H26" i="4"/>
  <c r="K45" i="1" s="1"/>
  <c r="F26" i="4"/>
  <c r="H25" i="4"/>
  <c r="K44" i="1" s="1"/>
  <c r="F25" i="4"/>
  <c r="H24" i="4"/>
  <c r="K43" i="1" s="1"/>
  <c r="F24" i="4"/>
  <c r="H23" i="4"/>
  <c r="K40" i="1" s="1"/>
  <c r="F23" i="4"/>
  <c r="H22" i="4"/>
  <c r="F22" i="4"/>
  <c r="H21" i="4"/>
  <c r="K38" i="1" s="1"/>
  <c r="F21" i="4"/>
  <c r="H20" i="4"/>
  <c r="K36" i="1" s="1"/>
  <c r="F20" i="4"/>
  <c r="H19" i="4"/>
  <c r="K34" i="1" s="1"/>
  <c r="F19" i="4"/>
  <c r="H18" i="4"/>
  <c r="K33" i="1" s="1"/>
  <c r="F18" i="4"/>
  <c r="H17" i="4"/>
  <c r="F17" i="4"/>
  <c r="H16" i="4"/>
  <c r="K31" i="1" s="1"/>
  <c r="F16" i="4"/>
  <c r="H15" i="4"/>
  <c r="F15" i="4"/>
  <c r="H14" i="4"/>
  <c r="K29" i="1" s="1"/>
  <c r="F14" i="4"/>
  <c r="H13" i="4"/>
  <c r="K28" i="1" s="1"/>
  <c r="F13" i="4"/>
  <c r="H12" i="4"/>
  <c r="K24" i="1" s="1"/>
  <c r="F12" i="4"/>
  <c r="H11" i="4"/>
  <c r="K17" i="1" s="1"/>
  <c r="F11" i="4"/>
  <c r="H10" i="4"/>
  <c r="F10" i="4"/>
  <c r="H9" i="4"/>
  <c r="K15" i="1" s="1"/>
  <c r="F9" i="4"/>
  <c r="H8" i="4"/>
  <c r="K13" i="1" s="1"/>
  <c r="F8" i="4"/>
  <c r="H7" i="4"/>
  <c r="K12" i="1" s="1"/>
  <c r="F7" i="4"/>
  <c r="H6" i="4"/>
  <c r="K11" i="1" s="1"/>
  <c r="F6" i="4"/>
  <c r="H5" i="4"/>
  <c r="K10" i="1" s="1"/>
  <c r="F5" i="4"/>
  <c r="H4" i="4"/>
  <c r="K7" i="1" s="1"/>
  <c r="F4" i="4"/>
  <c r="H3" i="4"/>
  <c r="K3" i="1" s="1"/>
  <c r="F3" i="4"/>
  <c r="H2" i="4"/>
  <c r="F2" i="4"/>
  <c r="V194" i="1"/>
  <c r="U194" i="1"/>
  <c r="M194" i="1"/>
  <c r="H194" i="1"/>
  <c r="I194" i="1" s="1"/>
  <c r="G194" i="1"/>
  <c r="F194" i="1"/>
  <c r="J194" i="1" s="1"/>
  <c r="E194" i="1"/>
  <c r="C194" i="1"/>
  <c r="V193" i="1"/>
  <c r="U193" i="1"/>
  <c r="M193" i="1"/>
  <c r="H193" i="1"/>
  <c r="I193" i="1" s="1"/>
  <c r="G193" i="1"/>
  <c r="F193" i="1"/>
  <c r="J193" i="1" s="1"/>
  <c r="E193" i="1"/>
  <c r="C193" i="1"/>
  <c r="V192" i="1"/>
  <c r="U192" i="1"/>
  <c r="M192" i="1"/>
  <c r="H192" i="1"/>
  <c r="I192" i="1" s="1"/>
  <c r="G192" i="1"/>
  <c r="F192" i="1"/>
  <c r="J192" i="1" s="1"/>
  <c r="E192" i="1"/>
  <c r="C192" i="1"/>
  <c r="V191" i="1"/>
  <c r="U191" i="1"/>
  <c r="M191" i="1"/>
  <c r="H191" i="1"/>
  <c r="I191" i="1" s="1"/>
  <c r="G191" i="1"/>
  <c r="F191" i="1"/>
  <c r="J191" i="1" s="1"/>
  <c r="E191" i="1"/>
  <c r="C191" i="1"/>
  <c r="V190" i="1"/>
  <c r="U190" i="1"/>
  <c r="M190" i="1"/>
  <c r="H190" i="1"/>
  <c r="I190" i="1" s="1"/>
  <c r="G190" i="1"/>
  <c r="F190" i="1"/>
  <c r="J190" i="1" s="1"/>
  <c r="E190" i="1"/>
  <c r="C190" i="1"/>
  <c r="V189" i="1"/>
  <c r="U189" i="1"/>
  <c r="M189" i="1"/>
  <c r="H189" i="1"/>
  <c r="I189" i="1" s="1"/>
  <c r="G189" i="1"/>
  <c r="F189" i="1"/>
  <c r="J189" i="1" s="1"/>
  <c r="E189" i="1"/>
  <c r="C189" i="1"/>
  <c r="V188" i="1"/>
  <c r="U188" i="1"/>
  <c r="M188" i="1"/>
  <c r="H188" i="1"/>
  <c r="I188" i="1" s="1"/>
  <c r="G188" i="1"/>
  <c r="F188" i="1"/>
  <c r="J188" i="1" s="1"/>
  <c r="E188" i="1"/>
  <c r="C188" i="1"/>
  <c r="V187" i="1"/>
  <c r="U187" i="1"/>
  <c r="M187" i="1"/>
  <c r="H187" i="1"/>
  <c r="I187" i="1" s="1"/>
  <c r="G187" i="1"/>
  <c r="F187" i="1"/>
  <c r="J187" i="1" s="1"/>
  <c r="E187" i="1"/>
  <c r="C187" i="1"/>
  <c r="V186" i="1"/>
  <c r="U186" i="1"/>
  <c r="M186" i="1"/>
  <c r="H186" i="1"/>
  <c r="I186" i="1" s="1"/>
  <c r="G186" i="1"/>
  <c r="F186" i="1"/>
  <c r="J186" i="1" s="1"/>
  <c r="E186" i="1"/>
  <c r="C186" i="1"/>
  <c r="V185" i="1"/>
  <c r="U185" i="1"/>
  <c r="M185" i="1"/>
  <c r="H185" i="1"/>
  <c r="I185" i="1" s="1"/>
  <c r="G185" i="1"/>
  <c r="F185" i="1"/>
  <c r="J185" i="1" s="1"/>
  <c r="E185" i="1"/>
  <c r="C185" i="1"/>
  <c r="V184" i="1"/>
  <c r="U184" i="1"/>
  <c r="M184" i="1"/>
  <c r="H184" i="1"/>
  <c r="I184" i="1" s="1"/>
  <c r="G184" i="1"/>
  <c r="F184" i="1"/>
  <c r="J184" i="1" s="1"/>
  <c r="E184" i="1"/>
  <c r="C184" i="1"/>
  <c r="V183" i="1"/>
  <c r="U183" i="1"/>
  <c r="M183" i="1"/>
  <c r="H183" i="1"/>
  <c r="I183" i="1" s="1"/>
  <c r="G183" i="1"/>
  <c r="F183" i="1"/>
  <c r="J183" i="1" s="1"/>
  <c r="E183" i="1"/>
  <c r="C183" i="1"/>
  <c r="V182" i="1"/>
  <c r="U182" i="1"/>
  <c r="M182" i="1"/>
  <c r="H182" i="1"/>
  <c r="I182" i="1" s="1"/>
  <c r="G182" i="1"/>
  <c r="F182" i="1"/>
  <c r="J182" i="1" s="1"/>
  <c r="E182" i="1"/>
  <c r="C182" i="1"/>
  <c r="V181" i="1"/>
  <c r="U181" i="1"/>
  <c r="M181" i="1"/>
  <c r="H181" i="1"/>
  <c r="I181" i="1" s="1"/>
  <c r="G181" i="1"/>
  <c r="F181" i="1"/>
  <c r="J181" i="1" s="1"/>
  <c r="E181" i="1"/>
  <c r="C181" i="1"/>
  <c r="V180" i="1"/>
  <c r="U180" i="1"/>
  <c r="M180" i="1"/>
  <c r="H180" i="1"/>
  <c r="I180" i="1" s="1"/>
  <c r="G180" i="1"/>
  <c r="F180" i="1"/>
  <c r="J180" i="1" s="1"/>
  <c r="E180" i="1"/>
  <c r="C180" i="1"/>
  <c r="V179" i="1"/>
  <c r="U179" i="1"/>
  <c r="M179" i="1"/>
  <c r="H179" i="1"/>
  <c r="I179" i="1" s="1"/>
  <c r="G179" i="1"/>
  <c r="F179" i="1"/>
  <c r="J179" i="1" s="1"/>
  <c r="E179" i="1"/>
  <c r="C179" i="1"/>
  <c r="V178" i="1"/>
  <c r="U178" i="1"/>
  <c r="M178" i="1"/>
  <c r="H178" i="1"/>
  <c r="I178" i="1" s="1"/>
  <c r="G178" i="1"/>
  <c r="F178" i="1"/>
  <c r="J178" i="1" s="1"/>
  <c r="E178" i="1"/>
  <c r="C178" i="1"/>
  <c r="V177" i="1"/>
  <c r="U177" i="1"/>
  <c r="M177" i="1"/>
  <c r="H177" i="1"/>
  <c r="I177" i="1" s="1"/>
  <c r="G177" i="1"/>
  <c r="F177" i="1"/>
  <c r="J177" i="1" s="1"/>
  <c r="E177" i="1"/>
  <c r="C177" i="1"/>
  <c r="V176" i="1"/>
  <c r="U176" i="1"/>
  <c r="M176" i="1"/>
  <c r="H176" i="1"/>
  <c r="I176" i="1" s="1"/>
  <c r="G176" i="1"/>
  <c r="F176" i="1"/>
  <c r="J176" i="1" s="1"/>
  <c r="E176" i="1"/>
  <c r="C176" i="1"/>
  <c r="V175" i="1"/>
  <c r="U175" i="1"/>
  <c r="M175" i="1"/>
  <c r="H175" i="1"/>
  <c r="I175" i="1" s="1"/>
  <c r="G175" i="1"/>
  <c r="F175" i="1"/>
  <c r="J175" i="1" s="1"/>
  <c r="E175" i="1"/>
  <c r="C175" i="1"/>
  <c r="V174" i="1"/>
  <c r="U174" i="1"/>
  <c r="M174" i="1"/>
  <c r="H174" i="1"/>
  <c r="I174" i="1" s="1"/>
  <c r="G174" i="1"/>
  <c r="F174" i="1"/>
  <c r="J174" i="1" s="1"/>
  <c r="E174" i="1"/>
  <c r="C174" i="1"/>
  <c r="V173" i="1"/>
  <c r="U173" i="1"/>
  <c r="M173" i="1"/>
  <c r="H173" i="1"/>
  <c r="I173" i="1" s="1"/>
  <c r="G173" i="1"/>
  <c r="F173" i="1"/>
  <c r="J173" i="1" s="1"/>
  <c r="E173" i="1"/>
  <c r="C173" i="1"/>
  <c r="V172" i="1"/>
  <c r="U172" i="1"/>
  <c r="M172" i="1"/>
  <c r="H172" i="1"/>
  <c r="I172" i="1" s="1"/>
  <c r="L172" i="1" s="1"/>
  <c r="G172" i="1"/>
  <c r="F172" i="1"/>
  <c r="J172" i="1" s="1"/>
  <c r="E172" i="1"/>
  <c r="C172" i="1"/>
  <c r="V171" i="1"/>
  <c r="U171" i="1"/>
  <c r="M171" i="1"/>
  <c r="H171" i="1"/>
  <c r="I171" i="1" s="1"/>
  <c r="G171" i="1"/>
  <c r="F171" i="1"/>
  <c r="J171" i="1" s="1"/>
  <c r="E171" i="1"/>
  <c r="C171" i="1"/>
  <c r="V170" i="1"/>
  <c r="U170" i="1"/>
  <c r="M170" i="1"/>
  <c r="H170" i="1"/>
  <c r="I170" i="1" s="1"/>
  <c r="G170" i="1"/>
  <c r="F170" i="1"/>
  <c r="J170" i="1" s="1"/>
  <c r="E170" i="1"/>
  <c r="C170" i="1"/>
  <c r="V169" i="1"/>
  <c r="U169" i="1"/>
  <c r="M169" i="1"/>
  <c r="H169" i="1"/>
  <c r="I169" i="1" s="1"/>
  <c r="G169" i="1"/>
  <c r="F169" i="1"/>
  <c r="J169" i="1" s="1"/>
  <c r="E169" i="1"/>
  <c r="C169" i="1"/>
  <c r="V168" i="1"/>
  <c r="U168" i="1"/>
  <c r="M168" i="1"/>
  <c r="H168" i="1"/>
  <c r="I168" i="1" s="1"/>
  <c r="G168" i="1"/>
  <c r="F168" i="1"/>
  <c r="J168" i="1" s="1"/>
  <c r="E168" i="1"/>
  <c r="C168" i="1"/>
  <c r="V167" i="1"/>
  <c r="U167" i="1"/>
  <c r="M167" i="1"/>
  <c r="H167" i="1"/>
  <c r="I167" i="1" s="1"/>
  <c r="G167" i="1"/>
  <c r="F167" i="1"/>
  <c r="J167" i="1" s="1"/>
  <c r="E167" i="1"/>
  <c r="C167" i="1"/>
  <c r="V166" i="1"/>
  <c r="U166" i="1"/>
  <c r="M166" i="1"/>
  <c r="H166" i="1"/>
  <c r="I166" i="1" s="1"/>
  <c r="G166" i="1"/>
  <c r="F166" i="1"/>
  <c r="J166" i="1" s="1"/>
  <c r="E166" i="1"/>
  <c r="C166" i="1"/>
  <c r="V165" i="1"/>
  <c r="U165" i="1"/>
  <c r="M165" i="1"/>
  <c r="H165" i="1"/>
  <c r="I165" i="1" s="1"/>
  <c r="G165" i="1"/>
  <c r="F165" i="1"/>
  <c r="J165" i="1" s="1"/>
  <c r="E165" i="1"/>
  <c r="C165" i="1"/>
  <c r="V164" i="1"/>
  <c r="U164" i="1"/>
  <c r="M164" i="1"/>
  <c r="H164" i="1"/>
  <c r="I164" i="1" s="1"/>
  <c r="G164" i="1"/>
  <c r="F164" i="1"/>
  <c r="J164" i="1" s="1"/>
  <c r="E164" i="1"/>
  <c r="C164" i="1"/>
  <c r="V163" i="1"/>
  <c r="U163" i="1"/>
  <c r="M163" i="1"/>
  <c r="H163" i="1"/>
  <c r="I163" i="1" s="1"/>
  <c r="G163" i="1"/>
  <c r="F163" i="1"/>
  <c r="J163" i="1" s="1"/>
  <c r="E163" i="1"/>
  <c r="C163" i="1"/>
  <c r="V162" i="1"/>
  <c r="U162" i="1"/>
  <c r="M162" i="1"/>
  <c r="H162" i="1"/>
  <c r="I162" i="1" s="1"/>
  <c r="G162" i="1"/>
  <c r="F162" i="1"/>
  <c r="J162" i="1" s="1"/>
  <c r="E162" i="1"/>
  <c r="C162" i="1"/>
  <c r="V161" i="1"/>
  <c r="U161" i="1"/>
  <c r="M161" i="1"/>
  <c r="H161" i="1"/>
  <c r="I161" i="1" s="1"/>
  <c r="G161" i="1"/>
  <c r="F161" i="1"/>
  <c r="J161" i="1" s="1"/>
  <c r="E161" i="1"/>
  <c r="C161" i="1"/>
  <c r="V160" i="1"/>
  <c r="U160" i="1"/>
  <c r="M160" i="1"/>
  <c r="H160" i="1"/>
  <c r="I160" i="1" s="1"/>
  <c r="G160" i="1"/>
  <c r="F160" i="1"/>
  <c r="J160" i="1" s="1"/>
  <c r="E160" i="1"/>
  <c r="C160" i="1"/>
  <c r="V159" i="1"/>
  <c r="U159" i="1"/>
  <c r="M159" i="1"/>
  <c r="H159" i="1"/>
  <c r="I159" i="1" s="1"/>
  <c r="G159" i="1"/>
  <c r="F159" i="1"/>
  <c r="J159" i="1" s="1"/>
  <c r="E159" i="1"/>
  <c r="C159" i="1"/>
  <c r="V158" i="1"/>
  <c r="U158" i="1"/>
  <c r="M158" i="1"/>
  <c r="H158" i="1"/>
  <c r="I158" i="1" s="1"/>
  <c r="G158" i="1"/>
  <c r="F158" i="1"/>
  <c r="J158" i="1" s="1"/>
  <c r="E158" i="1"/>
  <c r="C158" i="1"/>
  <c r="V157" i="1"/>
  <c r="U157" i="1"/>
  <c r="M157" i="1"/>
  <c r="H157" i="1"/>
  <c r="I157" i="1" s="1"/>
  <c r="G157" i="1"/>
  <c r="F157" i="1"/>
  <c r="J157" i="1" s="1"/>
  <c r="E157" i="1"/>
  <c r="C157" i="1"/>
  <c r="V156" i="1"/>
  <c r="U156" i="1"/>
  <c r="M156" i="1"/>
  <c r="H156" i="1"/>
  <c r="I156" i="1" s="1"/>
  <c r="G156" i="1"/>
  <c r="F156" i="1"/>
  <c r="J156" i="1" s="1"/>
  <c r="E156" i="1"/>
  <c r="C156" i="1"/>
  <c r="V155" i="1"/>
  <c r="U155" i="1"/>
  <c r="M155" i="1"/>
  <c r="H155" i="1"/>
  <c r="I155" i="1" s="1"/>
  <c r="G155" i="1"/>
  <c r="F155" i="1"/>
  <c r="J155" i="1" s="1"/>
  <c r="E155" i="1"/>
  <c r="C155" i="1"/>
  <c r="V154" i="1"/>
  <c r="U154" i="1"/>
  <c r="M154" i="1"/>
  <c r="H154" i="1"/>
  <c r="I154" i="1" s="1"/>
  <c r="G154" i="1"/>
  <c r="F154" i="1"/>
  <c r="J154" i="1" s="1"/>
  <c r="E154" i="1"/>
  <c r="C154" i="1"/>
  <c r="V153" i="1"/>
  <c r="U153" i="1"/>
  <c r="M153" i="1"/>
  <c r="H153" i="1"/>
  <c r="I153" i="1" s="1"/>
  <c r="G153" i="1"/>
  <c r="F153" i="1"/>
  <c r="J153" i="1" s="1"/>
  <c r="E153" i="1"/>
  <c r="C153" i="1"/>
  <c r="V152" i="1"/>
  <c r="U152" i="1"/>
  <c r="M152" i="1"/>
  <c r="H152" i="1"/>
  <c r="I152" i="1" s="1"/>
  <c r="G152" i="1"/>
  <c r="F152" i="1"/>
  <c r="J152" i="1" s="1"/>
  <c r="E152" i="1"/>
  <c r="C152" i="1"/>
  <c r="V151" i="1"/>
  <c r="U151" i="1"/>
  <c r="M151" i="1"/>
  <c r="H151" i="1"/>
  <c r="I151" i="1" s="1"/>
  <c r="G151" i="1"/>
  <c r="F151" i="1"/>
  <c r="J151" i="1" s="1"/>
  <c r="E151" i="1"/>
  <c r="C151" i="1"/>
  <c r="V150" i="1"/>
  <c r="U150" i="1"/>
  <c r="M150" i="1"/>
  <c r="H150" i="1"/>
  <c r="I150" i="1" s="1"/>
  <c r="G150" i="1"/>
  <c r="F150" i="1"/>
  <c r="J150" i="1" s="1"/>
  <c r="E150" i="1"/>
  <c r="C150" i="1"/>
  <c r="V149" i="1"/>
  <c r="U149" i="1"/>
  <c r="M149" i="1"/>
  <c r="H149" i="1"/>
  <c r="I149" i="1" s="1"/>
  <c r="G149" i="1"/>
  <c r="F149" i="1"/>
  <c r="J149" i="1" s="1"/>
  <c r="E149" i="1"/>
  <c r="C149" i="1"/>
  <c r="V148" i="1"/>
  <c r="U148" i="1"/>
  <c r="M148" i="1"/>
  <c r="H148" i="1"/>
  <c r="I148" i="1" s="1"/>
  <c r="G148" i="1"/>
  <c r="F148" i="1"/>
  <c r="J148" i="1" s="1"/>
  <c r="E148" i="1"/>
  <c r="C148" i="1"/>
  <c r="V147" i="1"/>
  <c r="U147" i="1"/>
  <c r="M147" i="1"/>
  <c r="H147" i="1"/>
  <c r="I147" i="1" s="1"/>
  <c r="G147" i="1"/>
  <c r="F147" i="1"/>
  <c r="J147" i="1" s="1"/>
  <c r="E147" i="1"/>
  <c r="C147" i="1"/>
  <c r="V146" i="1"/>
  <c r="U146" i="1"/>
  <c r="M146" i="1"/>
  <c r="H146" i="1"/>
  <c r="I146" i="1" s="1"/>
  <c r="G146" i="1"/>
  <c r="F146" i="1"/>
  <c r="J146" i="1" s="1"/>
  <c r="E146" i="1"/>
  <c r="C146" i="1"/>
  <c r="V145" i="1"/>
  <c r="U145" i="1"/>
  <c r="M145" i="1"/>
  <c r="H145" i="1"/>
  <c r="I145" i="1" s="1"/>
  <c r="G145" i="1"/>
  <c r="F145" i="1"/>
  <c r="J145" i="1" s="1"/>
  <c r="E145" i="1"/>
  <c r="C145" i="1"/>
  <c r="V144" i="1"/>
  <c r="U144" i="1"/>
  <c r="M144" i="1"/>
  <c r="H144" i="1"/>
  <c r="I144" i="1" s="1"/>
  <c r="G144" i="1"/>
  <c r="F144" i="1"/>
  <c r="J144" i="1" s="1"/>
  <c r="E144" i="1"/>
  <c r="C144" i="1"/>
  <c r="V143" i="1"/>
  <c r="U143" i="1"/>
  <c r="M143" i="1"/>
  <c r="H143" i="1"/>
  <c r="I143" i="1" s="1"/>
  <c r="G143" i="1"/>
  <c r="F143" i="1"/>
  <c r="J143" i="1" s="1"/>
  <c r="E143" i="1"/>
  <c r="C143" i="1"/>
  <c r="V142" i="1"/>
  <c r="U142" i="1"/>
  <c r="M142" i="1"/>
  <c r="H142" i="1"/>
  <c r="I142" i="1" s="1"/>
  <c r="G142" i="1"/>
  <c r="F142" i="1"/>
  <c r="J142" i="1" s="1"/>
  <c r="E142" i="1"/>
  <c r="C142" i="1"/>
  <c r="V141" i="1"/>
  <c r="U141" i="1"/>
  <c r="M141" i="1"/>
  <c r="H141" i="1"/>
  <c r="I141" i="1" s="1"/>
  <c r="G141" i="1"/>
  <c r="F141" i="1"/>
  <c r="J141" i="1" s="1"/>
  <c r="E141" i="1"/>
  <c r="C141" i="1"/>
  <c r="V140" i="1"/>
  <c r="U140" i="1"/>
  <c r="M140" i="1"/>
  <c r="H140" i="1"/>
  <c r="I140" i="1" s="1"/>
  <c r="G140" i="1"/>
  <c r="F140" i="1"/>
  <c r="J140" i="1" s="1"/>
  <c r="E140" i="1"/>
  <c r="C140" i="1"/>
  <c r="V139" i="1"/>
  <c r="U139" i="1"/>
  <c r="M139" i="1"/>
  <c r="H139" i="1"/>
  <c r="I139" i="1" s="1"/>
  <c r="G139" i="1"/>
  <c r="F139" i="1"/>
  <c r="J139" i="1" s="1"/>
  <c r="E139" i="1"/>
  <c r="C139" i="1"/>
  <c r="V138" i="1"/>
  <c r="U138" i="1"/>
  <c r="M138" i="1"/>
  <c r="H138" i="1"/>
  <c r="I138" i="1" s="1"/>
  <c r="G138" i="1"/>
  <c r="F138" i="1"/>
  <c r="J138" i="1" s="1"/>
  <c r="E138" i="1"/>
  <c r="C138" i="1"/>
  <c r="V137" i="1"/>
  <c r="U137" i="1"/>
  <c r="M137" i="1"/>
  <c r="H137" i="1"/>
  <c r="I137" i="1" s="1"/>
  <c r="G137" i="1"/>
  <c r="F137" i="1"/>
  <c r="J137" i="1" s="1"/>
  <c r="E137" i="1"/>
  <c r="C137" i="1"/>
  <c r="V136" i="1"/>
  <c r="U136" i="1"/>
  <c r="M136" i="1"/>
  <c r="H136" i="1"/>
  <c r="I136" i="1" s="1"/>
  <c r="G136" i="1"/>
  <c r="F136" i="1"/>
  <c r="J136" i="1" s="1"/>
  <c r="E136" i="1"/>
  <c r="C136" i="1"/>
  <c r="V135" i="1"/>
  <c r="U135" i="1"/>
  <c r="M135" i="1"/>
  <c r="H135" i="1"/>
  <c r="I135" i="1" s="1"/>
  <c r="G135" i="1"/>
  <c r="F135" i="1"/>
  <c r="J135" i="1" s="1"/>
  <c r="E135" i="1"/>
  <c r="C135" i="1"/>
  <c r="V134" i="1"/>
  <c r="U134" i="1"/>
  <c r="M134" i="1"/>
  <c r="H134" i="1"/>
  <c r="I134" i="1" s="1"/>
  <c r="G134" i="1"/>
  <c r="F134" i="1"/>
  <c r="J134" i="1" s="1"/>
  <c r="E134" i="1"/>
  <c r="C134" i="1"/>
  <c r="V133" i="1"/>
  <c r="U133" i="1"/>
  <c r="M133" i="1"/>
  <c r="H133" i="1"/>
  <c r="I133" i="1" s="1"/>
  <c r="G133" i="1"/>
  <c r="F133" i="1"/>
  <c r="J133" i="1" s="1"/>
  <c r="E133" i="1"/>
  <c r="C133" i="1"/>
  <c r="V132" i="1"/>
  <c r="U132" i="1"/>
  <c r="M132" i="1"/>
  <c r="H132" i="1"/>
  <c r="I132" i="1" s="1"/>
  <c r="G132" i="1"/>
  <c r="F132" i="1"/>
  <c r="J132" i="1" s="1"/>
  <c r="E132" i="1"/>
  <c r="C132" i="1"/>
  <c r="V131" i="1"/>
  <c r="U131" i="1"/>
  <c r="M131" i="1"/>
  <c r="H131" i="1"/>
  <c r="I131" i="1" s="1"/>
  <c r="G131" i="1"/>
  <c r="F131" i="1"/>
  <c r="J131" i="1" s="1"/>
  <c r="E131" i="1"/>
  <c r="C131" i="1"/>
  <c r="V130" i="1"/>
  <c r="U130" i="1"/>
  <c r="M130" i="1"/>
  <c r="H130" i="1"/>
  <c r="I130" i="1" s="1"/>
  <c r="G130" i="1"/>
  <c r="F130" i="1"/>
  <c r="J130" i="1" s="1"/>
  <c r="E130" i="1"/>
  <c r="C130" i="1"/>
  <c r="V129" i="1"/>
  <c r="U129" i="1"/>
  <c r="M129" i="1"/>
  <c r="K129" i="1"/>
  <c r="H129" i="1"/>
  <c r="I129" i="1" s="1"/>
  <c r="G129" i="1"/>
  <c r="F129" i="1"/>
  <c r="J129" i="1" s="1"/>
  <c r="E129" i="1"/>
  <c r="C129" i="1"/>
  <c r="V128" i="1"/>
  <c r="U128" i="1"/>
  <c r="M128" i="1"/>
  <c r="H128" i="1"/>
  <c r="I128" i="1" s="1"/>
  <c r="G128" i="1"/>
  <c r="F128" i="1"/>
  <c r="J128" i="1" s="1"/>
  <c r="E128" i="1"/>
  <c r="C128" i="1"/>
  <c r="V127" i="1"/>
  <c r="U127" i="1"/>
  <c r="M127" i="1"/>
  <c r="H127" i="1"/>
  <c r="I127" i="1" s="1"/>
  <c r="G127" i="1"/>
  <c r="F127" i="1"/>
  <c r="J127" i="1" s="1"/>
  <c r="E127" i="1"/>
  <c r="C127" i="1"/>
  <c r="V126" i="1"/>
  <c r="U126" i="1"/>
  <c r="M126" i="1"/>
  <c r="H126" i="1"/>
  <c r="I126" i="1" s="1"/>
  <c r="G126" i="1"/>
  <c r="F126" i="1"/>
  <c r="J126" i="1" s="1"/>
  <c r="E126" i="1"/>
  <c r="C126" i="1"/>
  <c r="V125" i="1"/>
  <c r="U125" i="1"/>
  <c r="M125" i="1"/>
  <c r="H125" i="1"/>
  <c r="I125" i="1" s="1"/>
  <c r="G125" i="1"/>
  <c r="F125" i="1"/>
  <c r="J125" i="1" s="1"/>
  <c r="E125" i="1"/>
  <c r="C125" i="1"/>
  <c r="V124" i="1"/>
  <c r="U124" i="1"/>
  <c r="M124" i="1"/>
  <c r="H124" i="1"/>
  <c r="I124" i="1" s="1"/>
  <c r="G124" i="1"/>
  <c r="F124" i="1"/>
  <c r="J124" i="1" s="1"/>
  <c r="E124" i="1"/>
  <c r="C124" i="1"/>
  <c r="V123" i="1"/>
  <c r="U123" i="1"/>
  <c r="M123" i="1"/>
  <c r="H123" i="1"/>
  <c r="I123" i="1" s="1"/>
  <c r="G123" i="1"/>
  <c r="F123" i="1"/>
  <c r="J123" i="1" s="1"/>
  <c r="E123" i="1"/>
  <c r="C123" i="1"/>
  <c r="V122" i="1"/>
  <c r="U122" i="1"/>
  <c r="M122" i="1"/>
  <c r="H122" i="1"/>
  <c r="I122" i="1" s="1"/>
  <c r="G122" i="1"/>
  <c r="F122" i="1"/>
  <c r="J122" i="1" s="1"/>
  <c r="E122" i="1"/>
  <c r="C122" i="1"/>
  <c r="V121" i="1"/>
  <c r="U121" i="1"/>
  <c r="M121" i="1"/>
  <c r="H121" i="1"/>
  <c r="I121" i="1" s="1"/>
  <c r="G121" i="1"/>
  <c r="F121" i="1"/>
  <c r="J121" i="1" s="1"/>
  <c r="E121" i="1"/>
  <c r="C121" i="1"/>
  <c r="V120" i="1"/>
  <c r="U120" i="1"/>
  <c r="M120" i="1"/>
  <c r="H120" i="1"/>
  <c r="I120" i="1" s="1"/>
  <c r="G120" i="1"/>
  <c r="F120" i="1"/>
  <c r="J120" i="1" s="1"/>
  <c r="E120" i="1"/>
  <c r="C120" i="1"/>
  <c r="V119" i="1"/>
  <c r="U119" i="1"/>
  <c r="M119" i="1"/>
  <c r="H119" i="1"/>
  <c r="I119" i="1" s="1"/>
  <c r="G119" i="1"/>
  <c r="F119" i="1"/>
  <c r="J119" i="1" s="1"/>
  <c r="E119" i="1"/>
  <c r="C119" i="1"/>
  <c r="V118" i="1"/>
  <c r="U118" i="1"/>
  <c r="M118" i="1"/>
  <c r="H118" i="1"/>
  <c r="I118" i="1" s="1"/>
  <c r="G118" i="1"/>
  <c r="F118" i="1"/>
  <c r="J118" i="1" s="1"/>
  <c r="E118" i="1"/>
  <c r="C118" i="1"/>
  <c r="V117" i="1"/>
  <c r="U117" i="1"/>
  <c r="M117" i="1"/>
  <c r="H117" i="1"/>
  <c r="I117" i="1" s="1"/>
  <c r="G117" i="1"/>
  <c r="F117" i="1"/>
  <c r="J117" i="1" s="1"/>
  <c r="E117" i="1"/>
  <c r="C117" i="1"/>
  <c r="V116" i="1"/>
  <c r="U116" i="1"/>
  <c r="M116" i="1"/>
  <c r="H116" i="1"/>
  <c r="I116" i="1" s="1"/>
  <c r="G116" i="1"/>
  <c r="F116" i="1"/>
  <c r="J116" i="1" s="1"/>
  <c r="E116" i="1"/>
  <c r="C116" i="1"/>
  <c r="V115" i="1"/>
  <c r="U115" i="1"/>
  <c r="M115" i="1"/>
  <c r="H115" i="1"/>
  <c r="I115" i="1" s="1"/>
  <c r="G115" i="1"/>
  <c r="F115" i="1"/>
  <c r="J115" i="1" s="1"/>
  <c r="E115" i="1"/>
  <c r="C115" i="1"/>
  <c r="V114" i="1"/>
  <c r="U114" i="1"/>
  <c r="M114" i="1"/>
  <c r="H114" i="1"/>
  <c r="I114" i="1" s="1"/>
  <c r="G114" i="1"/>
  <c r="F114" i="1"/>
  <c r="J114" i="1" s="1"/>
  <c r="E114" i="1"/>
  <c r="C114" i="1"/>
  <c r="V113" i="1"/>
  <c r="U113" i="1"/>
  <c r="M113" i="1"/>
  <c r="H113" i="1"/>
  <c r="I113" i="1" s="1"/>
  <c r="G113" i="1"/>
  <c r="F113" i="1"/>
  <c r="J113" i="1" s="1"/>
  <c r="E113" i="1"/>
  <c r="C113" i="1"/>
  <c r="V112" i="1"/>
  <c r="U112" i="1"/>
  <c r="M112" i="1"/>
  <c r="H112" i="1"/>
  <c r="I112" i="1" s="1"/>
  <c r="G112" i="1"/>
  <c r="F112" i="1"/>
  <c r="J112" i="1" s="1"/>
  <c r="E112" i="1"/>
  <c r="C112" i="1"/>
  <c r="V111" i="1"/>
  <c r="U111" i="1"/>
  <c r="M111" i="1"/>
  <c r="H111" i="1"/>
  <c r="I111" i="1" s="1"/>
  <c r="G111" i="1"/>
  <c r="F111" i="1"/>
  <c r="J111" i="1" s="1"/>
  <c r="E111" i="1"/>
  <c r="C111" i="1"/>
  <c r="V110" i="1"/>
  <c r="U110" i="1"/>
  <c r="M110" i="1"/>
  <c r="H110" i="1"/>
  <c r="I110" i="1" s="1"/>
  <c r="G110" i="1"/>
  <c r="F110" i="1"/>
  <c r="J110" i="1" s="1"/>
  <c r="E110" i="1"/>
  <c r="C110" i="1"/>
  <c r="V109" i="1"/>
  <c r="U109" i="1"/>
  <c r="M109" i="1"/>
  <c r="H109" i="1"/>
  <c r="I109" i="1" s="1"/>
  <c r="G109" i="1"/>
  <c r="F109" i="1"/>
  <c r="J109" i="1" s="1"/>
  <c r="E109" i="1"/>
  <c r="C109" i="1"/>
  <c r="V108" i="1"/>
  <c r="U108" i="1"/>
  <c r="M108" i="1"/>
  <c r="H108" i="1"/>
  <c r="I108" i="1" s="1"/>
  <c r="G108" i="1"/>
  <c r="F108" i="1"/>
  <c r="J108" i="1" s="1"/>
  <c r="E108" i="1"/>
  <c r="C108" i="1"/>
  <c r="V107" i="1"/>
  <c r="U107" i="1"/>
  <c r="M107" i="1"/>
  <c r="H107" i="1"/>
  <c r="I107" i="1" s="1"/>
  <c r="G107" i="1"/>
  <c r="F107" i="1"/>
  <c r="J107" i="1" s="1"/>
  <c r="E107" i="1"/>
  <c r="C107" i="1"/>
  <c r="V106" i="1"/>
  <c r="U106" i="1"/>
  <c r="M106" i="1"/>
  <c r="H106" i="1"/>
  <c r="I106" i="1" s="1"/>
  <c r="G106" i="1"/>
  <c r="F106" i="1"/>
  <c r="J106" i="1" s="1"/>
  <c r="E106" i="1"/>
  <c r="C106" i="1"/>
  <c r="V105" i="1"/>
  <c r="U105" i="1"/>
  <c r="M105" i="1"/>
  <c r="H105" i="1"/>
  <c r="I105" i="1" s="1"/>
  <c r="G105" i="1"/>
  <c r="F105" i="1"/>
  <c r="J105" i="1" s="1"/>
  <c r="E105" i="1"/>
  <c r="C105" i="1"/>
  <c r="V104" i="1"/>
  <c r="U104" i="1"/>
  <c r="M104" i="1"/>
  <c r="H104" i="1"/>
  <c r="I104" i="1" s="1"/>
  <c r="G104" i="1"/>
  <c r="F104" i="1"/>
  <c r="J104" i="1" s="1"/>
  <c r="E104" i="1"/>
  <c r="C104" i="1"/>
  <c r="V103" i="1"/>
  <c r="U103" i="1"/>
  <c r="M103" i="1"/>
  <c r="H103" i="1"/>
  <c r="I103" i="1" s="1"/>
  <c r="G103" i="1"/>
  <c r="F103" i="1"/>
  <c r="J103" i="1" s="1"/>
  <c r="E103" i="1"/>
  <c r="C103" i="1"/>
  <c r="V102" i="1"/>
  <c r="U102" i="1"/>
  <c r="M102" i="1"/>
  <c r="H102" i="1"/>
  <c r="I102" i="1" s="1"/>
  <c r="G102" i="1"/>
  <c r="F102" i="1"/>
  <c r="J102" i="1" s="1"/>
  <c r="E102" i="1"/>
  <c r="C102" i="1"/>
  <c r="V101" i="1"/>
  <c r="U101" i="1"/>
  <c r="M101" i="1"/>
  <c r="H101" i="1"/>
  <c r="I101" i="1" s="1"/>
  <c r="G101" i="1"/>
  <c r="F101" i="1"/>
  <c r="J101" i="1" s="1"/>
  <c r="E101" i="1"/>
  <c r="C101" i="1"/>
  <c r="V100" i="1"/>
  <c r="U100" i="1"/>
  <c r="M100" i="1"/>
  <c r="H100" i="1"/>
  <c r="I100" i="1" s="1"/>
  <c r="G100" i="1"/>
  <c r="F100" i="1"/>
  <c r="J100" i="1" s="1"/>
  <c r="E100" i="1"/>
  <c r="C100" i="1"/>
  <c r="V99" i="1"/>
  <c r="U99" i="1"/>
  <c r="M99" i="1"/>
  <c r="H99" i="1"/>
  <c r="I99" i="1" s="1"/>
  <c r="G99" i="1"/>
  <c r="F99" i="1"/>
  <c r="J99" i="1" s="1"/>
  <c r="E99" i="1"/>
  <c r="C99" i="1"/>
  <c r="V98" i="1"/>
  <c r="U98" i="1"/>
  <c r="M98" i="1"/>
  <c r="H98" i="1"/>
  <c r="I98" i="1" s="1"/>
  <c r="G98" i="1"/>
  <c r="F98" i="1"/>
  <c r="J98" i="1" s="1"/>
  <c r="E98" i="1"/>
  <c r="C98" i="1"/>
  <c r="V97" i="1"/>
  <c r="U97" i="1"/>
  <c r="M97" i="1"/>
  <c r="H97" i="1"/>
  <c r="I97" i="1" s="1"/>
  <c r="G97" i="1"/>
  <c r="F97" i="1"/>
  <c r="J97" i="1" s="1"/>
  <c r="E97" i="1"/>
  <c r="C97" i="1"/>
  <c r="V96" i="1"/>
  <c r="U96" i="1"/>
  <c r="M96" i="1"/>
  <c r="H96" i="1"/>
  <c r="I96" i="1" s="1"/>
  <c r="G96" i="1"/>
  <c r="F96" i="1"/>
  <c r="J96" i="1" s="1"/>
  <c r="E96" i="1"/>
  <c r="C96" i="1"/>
  <c r="V95" i="1"/>
  <c r="U95" i="1"/>
  <c r="M95" i="1"/>
  <c r="K95" i="1"/>
  <c r="H95" i="1"/>
  <c r="I95" i="1" s="1"/>
  <c r="G95" i="1"/>
  <c r="F95" i="1"/>
  <c r="J95" i="1" s="1"/>
  <c r="E95" i="1"/>
  <c r="C95" i="1"/>
  <c r="V94" i="1"/>
  <c r="U94" i="1"/>
  <c r="M94" i="1"/>
  <c r="K94" i="1"/>
  <c r="H94" i="1"/>
  <c r="I94" i="1" s="1"/>
  <c r="G94" i="1"/>
  <c r="F94" i="1"/>
  <c r="J94" i="1" s="1"/>
  <c r="E94" i="1"/>
  <c r="C94" i="1"/>
  <c r="V93" i="1"/>
  <c r="U93" i="1"/>
  <c r="M93" i="1"/>
  <c r="H93" i="1"/>
  <c r="I93" i="1" s="1"/>
  <c r="G93" i="1"/>
  <c r="F93" i="1"/>
  <c r="J93" i="1" s="1"/>
  <c r="E93" i="1"/>
  <c r="C93" i="1"/>
  <c r="V92" i="1"/>
  <c r="U92" i="1"/>
  <c r="M92" i="1"/>
  <c r="H92" i="1"/>
  <c r="I92" i="1" s="1"/>
  <c r="G92" i="1"/>
  <c r="F92" i="1"/>
  <c r="J92" i="1" s="1"/>
  <c r="E92" i="1"/>
  <c r="C92" i="1"/>
  <c r="V91" i="1"/>
  <c r="U91" i="1"/>
  <c r="M91" i="1"/>
  <c r="H91" i="1"/>
  <c r="I91" i="1" s="1"/>
  <c r="G91" i="1"/>
  <c r="F91" i="1"/>
  <c r="J91" i="1" s="1"/>
  <c r="E91" i="1"/>
  <c r="C91" i="1"/>
  <c r="V90" i="1"/>
  <c r="U90" i="1"/>
  <c r="M90" i="1"/>
  <c r="H90" i="1"/>
  <c r="I90" i="1" s="1"/>
  <c r="G90" i="1"/>
  <c r="F90" i="1"/>
  <c r="J90" i="1" s="1"/>
  <c r="E90" i="1"/>
  <c r="C90" i="1"/>
  <c r="V89" i="1"/>
  <c r="U89" i="1"/>
  <c r="M89" i="1"/>
  <c r="H89" i="1"/>
  <c r="I89" i="1" s="1"/>
  <c r="G89" i="1"/>
  <c r="F89" i="1"/>
  <c r="J89" i="1" s="1"/>
  <c r="E89" i="1"/>
  <c r="C89" i="1"/>
  <c r="V88" i="1"/>
  <c r="U88" i="1"/>
  <c r="M88" i="1"/>
  <c r="H88" i="1"/>
  <c r="I88" i="1" s="1"/>
  <c r="G88" i="1"/>
  <c r="F88" i="1"/>
  <c r="J88" i="1" s="1"/>
  <c r="E88" i="1"/>
  <c r="C88" i="1"/>
  <c r="V87" i="1"/>
  <c r="U87" i="1"/>
  <c r="M87" i="1"/>
  <c r="H87" i="1"/>
  <c r="I87" i="1" s="1"/>
  <c r="G87" i="1"/>
  <c r="F87" i="1"/>
  <c r="J87" i="1" s="1"/>
  <c r="E87" i="1"/>
  <c r="C87" i="1"/>
  <c r="V86" i="1"/>
  <c r="U86" i="1"/>
  <c r="M86" i="1"/>
  <c r="H86" i="1"/>
  <c r="I86" i="1" s="1"/>
  <c r="G86" i="1"/>
  <c r="F86" i="1"/>
  <c r="J86" i="1" s="1"/>
  <c r="E86" i="1"/>
  <c r="C86" i="1"/>
  <c r="V85" i="1"/>
  <c r="U85" i="1"/>
  <c r="M85" i="1"/>
  <c r="H85" i="1"/>
  <c r="I85" i="1" s="1"/>
  <c r="G85" i="1"/>
  <c r="F85" i="1"/>
  <c r="J85" i="1" s="1"/>
  <c r="E85" i="1"/>
  <c r="C85" i="1"/>
  <c r="V84" i="1"/>
  <c r="U84" i="1"/>
  <c r="M84" i="1"/>
  <c r="H84" i="1"/>
  <c r="I84" i="1" s="1"/>
  <c r="G84" i="1"/>
  <c r="F84" i="1"/>
  <c r="J84" i="1" s="1"/>
  <c r="E84" i="1"/>
  <c r="C84" i="1"/>
  <c r="V83" i="1"/>
  <c r="U83" i="1"/>
  <c r="M83" i="1"/>
  <c r="H83" i="1"/>
  <c r="I83" i="1" s="1"/>
  <c r="G83" i="1"/>
  <c r="F83" i="1"/>
  <c r="J83" i="1" s="1"/>
  <c r="E83" i="1"/>
  <c r="C83" i="1"/>
  <c r="V82" i="1"/>
  <c r="U82" i="1"/>
  <c r="M82" i="1"/>
  <c r="H82" i="1"/>
  <c r="I82" i="1" s="1"/>
  <c r="G82" i="1"/>
  <c r="F82" i="1"/>
  <c r="J82" i="1" s="1"/>
  <c r="E82" i="1"/>
  <c r="C82" i="1"/>
  <c r="V81" i="1"/>
  <c r="U81" i="1"/>
  <c r="M81" i="1"/>
  <c r="H81" i="1"/>
  <c r="I81" i="1" s="1"/>
  <c r="G81" i="1"/>
  <c r="F81" i="1"/>
  <c r="J81" i="1" s="1"/>
  <c r="E81" i="1"/>
  <c r="C81" i="1"/>
  <c r="V80" i="1"/>
  <c r="U80" i="1"/>
  <c r="M80" i="1"/>
  <c r="H80" i="1"/>
  <c r="I80" i="1" s="1"/>
  <c r="G80" i="1"/>
  <c r="F80" i="1"/>
  <c r="J80" i="1" s="1"/>
  <c r="E80" i="1"/>
  <c r="C80" i="1"/>
  <c r="V79" i="1"/>
  <c r="U79" i="1"/>
  <c r="M79" i="1"/>
  <c r="K79" i="1"/>
  <c r="H79" i="1"/>
  <c r="I79" i="1" s="1"/>
  <c r="G79" i="1"/>
  <c r="F79" i="1"/>
  <c r="J79" i="1" s="1"/>
  <c r="E79" i="1"/>
  <c r="C79" i="1"/>
  <c r="V78" i="1"/>
  <c r="U78" i="1"/>
  <c r="M78" i="1"/>
  <c r="H78" i="1"/>
  <c r="I78" i="1" s="1"/>
  <c r="G78" i="1"/>
  <c r="F78" i="1"/>
  <c r="J78" i="1" s="1"/>
  <c r="E78" i="1"/>
  <c r="C78" i="1"/>
  <c r="V77" i="1"/>
  <c r="U77" i="1"/>
  <c r="M77" i="1"/>
  <c r="H77" i="1"/>
  <c r="I77" i="1" s="1"/>
  <c r="G77" i="1"/>
  <c r="F77" i="1"/>
  <c r="J77" i="1" s="1"/>
  <c r="E77" i="1"/>
  <c r="C77" i="1"/>
  <c r="V76" i="1"/>
  <c r="U76" i="1"/>
  <c r="M76" i="1"/>
  <c r="H76" i="1"/>
  <c r="I76" i="1" s="1"/>
  <c r="G76" i="1"/>
  <c r="F76" i="1"/>
  <c r="J76" i="1" s="1"/>
  <c r="E76" i="1"/>
  <c r="C76" i="1"/>
  <c r="V75" i="1"/>
  <c r="U75" i="1"/>
  <c r="M75" i="1"/>
  <c r="H75" i="1"/>
  <c r="I75" i="1" s="1"/>
  <c r="G75" i="1"/>
  <c r="F75" i="1"/>
  <c r="J75" i="1" s="1"/>
  <c r="E75" i="1"/>
  <c r="C75" i="1"/>
  <c r="V74" i="1"/>
  <c r="U74" i="1"/>
  <c r="M74" i="1"/>
  <c r="H74" i="1"/>
  <c r="I74" i="1" s="1"/>
  <c r="G74" i="1"/>
  <c r="F74" i="1"/>
  <c r="J74" i="1" s="1"/>
  <c r="E74" i="1"/>
  <c r="C74" i="1"/>
  <c r="V73" i="1"/>
  <c r="U73" i="1"/>
  <c r="M73" i="1"/>
  <c r="H73" i="1"/>
  <c r="I73" i="1" s="1"/>
  <c r="G73" i="1"/>
  <c r="F73" i="1"/>
  <c r="J73" i="1" s="1"/>
  <c r="E73" i="1"/>
  <c r="C73" i="1"/>
  <c r="V72" i="1"/>
  <c r="U72" i="1"/>
  <c r="M72" i="1"/>
  <c r="H72" i="1"/>
  <c r="I72" i="1" s="1"/>
  <c r="G72" i="1"/>
  <c r="F72" i="1"/>
  <c r="J72" i="1" s="1"/>
  <c r="E72" i="1"/>
  <c r="C72" i="1"/>
  <c r="V71" i="1"/>
  <c r="U71" i="1"/>
  <c r="M71" i="1"/>
  <c r="H71" i="1"/>
  <c r="I71" i="1" s="1"/>
  <c r="G71" i="1"/>
  <c r="F71" i="1"/>
  <c r="J71" i="1" s="1"/>
  <c r="E71" i="1"/>
  <c r="C71" i="1"/>
  <c r="V70" i="1"/>
  <c r="U70" i="1"/>
  <c r="M70" i="1"/>
  <c r="H70" i="1"/>
  <c r="I70" i="1" s="1"/>
  <c r="G70" i="1"/>
  <c r="F70" i="1"/>
  <c r="J70" i="1" s="1"/>
  <c r="E70" i="1"/>
  <c r="C70" i="1"/>
  <c r="V69" i="1"/>
  <c r="U69" i="1"/>
  <c r="M69" i="1"/>
  <c r="H69" i="1"/>
  <c r="I69" i="1" s="1"/>
  <c r="G69" i="1"/>
  <c r="F69" i="1"/>
  <c r="J69" i="1" s="1"/>
  <c r="E69" i="1"/>
  <c r="C69" i="1"/>
  <c r="V68" i="1"/>
  <c r="U68" i="1"/>
  <c r="M68" i="1"/>
  <c r="H68" i="1"/>
  <c r="I68" i="1" s="1"/>
  <c r="G68" i="1"/>
  <c r="F68" i="1"/>
  <c r="J68" i="1" s="1"/>
  <c r="E68" i="1"/>
  <c r="C68" i="1"/>
  <c r="V67" i="1"/>
  <c r="U67" i="1"/>
  <c r="M67" i="1"/>
  <c r="H67" i="1"/>
  <c r="I67" i="1" s="1"/>
  <c r="G67" i="1"/>
  <c r="F67" i="1"/>
  <c r="J67" i="1" s="1"/>
  <c r="E67" i="1"/>
  <c r="C67" i="1"/>
  <c r="V66" i="1"/>
  <c r="U66" i="1"/>
  <c r="M66" i="1"/>
  <c r="K66" i="1"/>
  <c r="H66" i="1"/>
  <c r="I66" i="1" s="1"/>
  <c r="G66" i="1"/>
  <c r="F66" i="1"/>
  <c r="J66" i="1" s="1"/>
  <c r="E66" i="1"/>
  <c r="C66" i="1"/>
  <c r="V65" i="1"/>
  <c r="U65" i="1"/>
  <c r="M65" i="1"/>
  <c r="H65" i="1"/>
  <c r="I65" i="1" s="1"/>
  <c r="G65" i="1"/>
  <c r="F65" i="1"/>
  <c r="J65" i="1" s="1"/>
  <c r="E65" i="1"/>
  <c r="C65" i="1"/>
  <c r="V64" i="1"/>
  <c r="U64" i="1"/>
  <c r="M64" i="1"/>
  <c r="H64" i="1"/>
  <c r="I64" i="1" s="1"/>
  <c r="G64" i="1"/>
  <c r="F64" i="1"/>
  <c r="J64" i="1" s="1"/>
  <c r="E64" i="1"/>
  <c r="C64" i="1"/>
  <c r="V63" i="1"/>
  <c r="U63" i="1"/>
  <c r="M63" i="1"/>
  <c r="H63" i="1"/>
  <c r="I63" i="1" s="1"/>
  <c r="G63" i="1"/>
  <c r="F63" i="1"/>
  <c r="J63" i="1" s="1"/>
  <c r="E63" i="1"/>
  <c r="C63" i="1"/>
  <c r="V62" i="1"/>
  <c r="U62" i="1"/>
  <c r="M62" i="1"/>
  <c r="H62" i="1"/>
  <c r="I62" i="1" s="1"/>
  <c r="G62" i="1"/>
  <c r="F62" i="1"/>
  <c r="J62" i="1" s="1"/>
  <c r="E62" i="1"/>
  <c r="C62" i="1"/>
  <c r="V61" i="1"/>
  <c r="U61" i="1"/>
  <c r="M61" i="1"/>
  <c r="H61" i="1"/>
  <c r="I61" i="1" s="1"/>
  <c r="G61" i="1"/>
  <c r="F61" i="1"/>
  <c r="J61" i="1" s="1"/>
  <c r="E61" i="1"/>
  <c r="C61" i="1"/>
  <c r="V60" i="1"/>
  <c r="U60" i="1"/>
  <c r="M60" i="1"/>
  <c r="H60" i="1"/>
  <c r="I60" i="1" s="1"/>
  <c r="G60" i="1"/>
  <c r="F60" i="1"/>
  <c r="J60" i="1" s="1"/>
  <c r="E60" i="1"/>
  <c r="C60" i="1"/>
  <c r="V59" i="1"/>
  <c r="U59" i="1"/>
  <c r="M59" i="1"/>
  <c r="H59" i="1"/>
  <c r="I59" i="1" s="1"/>
  <c r="G59" i="1"/>
  <c r="F59" i="1"/>
  <c r="J59" i="1" s="1"/>
  <c r="E59" i="1"/>
  <c r="C59" i="1"/>
  <c r="V58" i="1"/>
  <c r="U58" i="1"/>
  <c r="M58" i="1"/>
  <c r="H58" i="1"/>
  <c r="I58" i="1" s="1"/>
  <c r="G58" i="1"/>
  <c r="F58" i="1"/>
  <c r="J58" i="1" s="1"/>
  <c r="E58" i="1"/>
  <c r="C58" i="1"/>
  <c r="V57" i="1"/>
  <c r="U57" i="1"/>
  <c r="M57" i="1"/>
  <c r="H57" i="1"/>
  <c r="I57" i="1" s="1"/>
  <c r="G57" i="1"/>
  <c r="F57" i="1"/>
  <c r="J57" i="1" s="1"/>
  <c r="E57" i="1"/>
  <c r="C57" i="1"/>
  <c r="V56" i="1"/>
  <c r="U56" i="1"/>
  <c r="M56" i="1"/>
  <c r="H56" i="1"/>
  <c r="I56" i="1" s="1"/>
  <c r="G56" i="1"/>
  <c r="F56" i="1"/>
  <c r="J56" i="1" s="1"/>
  <c r="E56" i="1"/>
  <c r="C56" i="1"/>
  <c r="V55" i="1"/>
  <c r="U55" i="1"/>
  <c r="M55" i="1"/>
  <c r="H55" i="1"/>
  <c r="I55" i="1" s="1"/>
  <c r="G55" i="1"/>
  <c r="F55" i="1"/>
  <c r="J55" i="1" s="1"/>
  <c r="E55" i="1"/>
  <c r="C55" i="1"/>
  <c r="V54" i="1"/>
  <c r="U54" i="1"/>
  <c r="M54" i="1"/>
  <c r="H54" i="1"/>
  <c r="I54" i="1" s="1"/>
  <c r="G54" i="1"/>
  <c r="F54" i="1"/>
  <c r="J54" i="1" s="1"/>
  <c r="E54" i="1"/>
  <c r="C54" i="1"/>
  <c r="V53" i="1"/>
  <c r="U53" i="1"/>
  <c r="M53" i="1"/>
  <c r="H53" i="1"/>
  <c r="I53" i="1" s="1"/>
  <c r="G53" i="1"/>
  <c r="F53" i="1"/>
  <c r="J53" i="1" s="1"/>
  <c r="E53" i="1"/>
  <c r="C53" i="1"/>
  <c r="V52" i="1"/>
  <c r="U52" i="1"/>
  <c r="M52" i="1"/>
  <c r="H52" i="1"/>
  <c r="I52" i="1" s="1"/>
  <c r="G52" i="1"/>
  <c r="F52" i="1"/>
  <c r="J52" i="1" s="1"/>
  <c r="E52" i="1"/>
  <c r="C52" i="1"/>
  <c r="V51" i="1"/>
  <c r="U51" i="1"/>
  <c r="M51" i="1"/>
  <c r="H51" i="1"/>
  <c r="I51" i="1" s="1"/>
  <c r="G51" i="1"/>
  <c r="F51" i="1"/>
  <c r="J51" i="1" s="1"/>
  <c r="E51" i="1"/>
  <c r="C51" i="1"/>
  <c r="V50" i="1"/>
  <c r="U50" i="1"/>
  <c r="M50" i="1"/>
  <c r="H50" i="1"/>
  <c r="I50" i="1" s="1"/>
  <c r="G50" i="1"/>
  <c r="F50" i="1"/>
  <c r="J50" i="1" s="1"/>
  <c r="E50" i="1"/>
  <c r="C50" i="1"/>
  <c r="V49" i="1"/>
  <c r="U49" i="1"/>
  <c r="M49" i="1"/>
  <c r="H49" i="1"/>
  <c r="I49" i="1" s="1"/>
  <c r="G49" i="1"/>
  <c r="F49" i="1"/>
  <c r="J49" i="1" s="1"/>
  <c r="E49" i="1"/>
  <c r="C49" i="1"/>
  <c r="V48" i="1"/>
  <c r="U48" i="1"/>
  <c r="M48" i="1"/>
  <c r="H48" i="1"/>
  <c r="I48" i="1" s="1"/>
  <c r="G48" i="1"/>
  <c r="F48" i="1"/>
  <c r="J48" i="1" s="1"/>
  <c r="E48" i="1"/>
  <c r="C48" i="1"/>
  <c r="V47" i="1"/>
  <c r="U47" i="1"/>
  <c r="M47" i="1"/>
  <c r="H47" i="1"/>
  <c r="I47" i="1" s="1"/>
  <c r="G47" i="1"/>
  <c r="F47" i="1"/>
  <c r="J47" i="1" s="1"/>
  <c r="E47" i="1"/>
  <c r="C47" i="1"/>
  <c r="V46" i="1"/>
  <c r="U46" i="1"/>
  <c r="M46" i="1"/>
  <c r="H46" i="1"/>
  <c r="I46" i="1" s="1"/>
  <c r="G46" i="1"/>
  <c r="F46" i="1"/>
  <c r="J46" i="1" s="1"/>
  <c r="E46" i="1"/>
  <c r="C46" i="1"/>
  <c r="V45" i="1"/>
  <c r="U45" i="1"/>
  <c r="M45" i="1"/>
  <c r="H45" i="1"/>
  <c r="I45" i="1" s="1"/>
  <c r="G45" i="1"/>
  <c r="F45" i="1"/>
  <c r="J45" i="1" s="1"/>
  <c r="E45" i="1"/>
  <c r="C45" i="1"/>
  <c r="V44" i="1"/>
  <c r="U44" i="1"/>
  <c r="M44" i="1"/>
  <c r="H44" i="1"/>
  <c r="I44" i="1" s="1"/>
  <c r="G44" i="1"/>
  <c r="F44" i="1"/>
  <c r="J44" i="1" s="1"/>
  <c r="E44" i="1"/>
  <c r="C44" i="1"/>
  <c r="V43" i="1"/>
  <c r="U43" i="1"/>
  <c r="M43" i="1"/>
  <c r="H43" i="1"/>
  <c r="I43" i="1" s="1"/>
  <c r="G43" i="1"/>
  <c r="F43" i="1"/>
  <c r="J43" i="1" s="1"/>
  <c r="E43" i="1"/>
  <c r="C43" i="1"/>
  <c r="V42" i="1"/>
  <c r="U42" i="1"/>
  <c r="M42" i="1"/>
  <c r="H42" i="1"/>
  <c r="I42" i="1" s="1"/>
  <c r="G42" i="1"/>
  <c r="F42" i="1"/>
  <c r="J42" i="1" s="1"/>
  <c r="E42" i="1"/>
  <c r="C42" i="1"/>
  <c r="V41" i="1"/>
  <c r="U41" i="1"/>
  <c r="M41" i="1"/>
  <c r="H41" i="1"/>
  <c r="I41" i="1" s="1"/>
  <c r="G41" i="1"/>
  <c r="F41" i="1"/>
  <c r="J41" i="1" s="1"/>
  <c r="E41" i="1"/>
  <c r="C41" i="1"/>
  <c r="V40" i="1"/>
  <c r="U40" i="1"/>
  <c r="M40" i="1"/>
  <c r="H40" i="1"/>
  <c r="I40" i="1" s="1"/>
  <c r="G40" i="1"/>
  <c r="F40" i="1"/>
  <c r="J40" i="1" s="1"/>
  <c r="E40" i="1"/>
  <c r="C40" i="1"/>
  <c r="V39" i="1"/>
  <c r="U39" i="1"/>
  <c r="M39" i="1"/>
  <c r="K39" i="1"/>
  <c r="H39" i="1"/>
  <c r="I39" i="1" s="1"/>
  <c r="G39" i="1"/>
  <c r="F39" i="1"/>
  <c r="J39" i="1" s="1"/>
  <c r="E39" i="1"/>
  <c r="C39" i="1"/>
  <c r="V38" i="1"/>
  <c r="U38" i="1"/>
  <c r="M38" i="1"/>
  <c r="H38" i="1"/>
  <c r="I38" i="1" s="1"/>
  <c r="G38" i="1"/>
  <c r="F38" i="1"/>
  <c r="J38" i="1" s="1"/>
  <c r="E38" i="1"/>
  <c r="C38" i="1"/>
  <c r="V37" i="1"/>
  <c r="U37" i="1"/>
  <c r="M37" i="1"/>
  <c r="H37" i="1"/>
  <c r="I37" i="1" s="1"/>
  <c r="G37" i="1"/>
  <c r="F37" i="1"/>
  <c r="J37" i="1" s="1"/>
  <c r="E37" i="1"/>
  <c r="C37" i="1"/>
  <c r="V36" i="1"/>
  <c r="U36" i="1"/>
  <c r="M36" i="1"/>
  <c r="H36" i="1"/>
  <c r="I36" i="1" s="1"/>
  <c r="G36" i="1"/>
  <c r="F36" i="1"/>
  <c r="J36" i="1" s="1"/>
  <c r="E36" i="1"/>
  <c r="C36" i="1"/>
  <c r="V35" i="1"/>
  <c r="U35" i="1"/>
  <c r="M35" i="1"/>
  <c r="H35" i="1"/>
  <c r="I35" i="1" s="1"/>
  <c r="G35" i="1"/>
  <c r="F35" i="1"/>
  <c r="J35" i="1" s="1"/>
  <c r="E35" i="1"/>
  <c r="C35" i="1"/>
  <c r="V34" i="1"/>
  <c r="U34" i="1"/>
  <c r="M34" i="1"/>
  <c r="H34" i="1"/>
  <c r="I34" i="1" s="1"/>
  <c r="G34" i="1"/>
  <c r="F34" i="1"/>
  <c r="J34" i="1" s="1"/>
  <c r="E34" i="1"/>
  <c r="C34" i="1"/>
  <c r="V33" i="1"/>
  <c r="U33" i="1"/>
  <c r="M33" i="1"/>
  <c r="H33" i="1"/>
  <c r="I33" i="1" s="1"/>
  <c r="G33" i="1"/>
  <c r="F33" i="1"/>
  <c r="J33" i="1" s="1"/>
  <c r="E33" i="1"/>
  <c r="C33" i="1"/>
  <c r="V32" i="1"/>
  <c r="U32" i="1"/>
  <c r="M32" i="1"/>
  <c r="K32" i="1"/>
  <c r="H32" i="1"/>
  <c r="I32" i="1" s="1"/>
  <c r="G32" i="1"/>
  <c r="F32" i="1"/>
  <c r="J32" i="1" s="1"/>
  <c r="E32" i="1"/>
  <c r="C32" i="1"/>
  <c r="V31" i="1"/>
  <c r="U31" i="1"/>
  <c r="M31" i="1"/>
  <c r="H31" i="1"/>
  <c r="I31" i="1" s="1"/>
  <c r="G31" i="1"/>
  <c r="F31" i="1"/>
  <c r="J31" i="1" s="1"/>
  <c r="E31" i="1"/>
  <c r="C31" i="1"/>
  <c r="V30" i="1"/>
  <c r="U30" i="1"/>
  <c r="M30" i="1"/>
  <c r="K30" i="1"/>
  <c r="H30" i="1"/>
  <c r="I30" i="1" s="1"/>
  <c r="G30" i="1"/>
  <c r="F30" i="1"/>
  <c r="J30" i="1" s="1"/>
  <c r="E30" i="1"/>
  <c r="C30" i="1"/>
  <c r="V29" i="1"/>
  <c r="U29" i="1"/>
  <c r="M29" i="1"/>
  <c r="H29" i="1"/>
  <c r="I29" i="1" s="1"/>
  <c r="G29" i="1"/>
  <c r="F29" i="1"/>
  <c r="J29" i="1" s="1"/>
  <c r="E29" i="1"/>
  <c r="C29" i="1"/>
  <c r="V28" i="1"/>
  <c r="U28" i="1"/>
  <c r="M28" i="1"/>
  <c r="H28" i="1"/>
  <c r="I28" i="1" s="1"/>
  <c r="G28" i="1"/>
  <c r="F28" i="1"/>
  <c r="J28" i="1" s="1"/>
  <c r="E28" i="1"/>
  <c r="C28" i="1"/>
  <c r="V27" i="1"/>
  <c r="U27" i="1"/>
  <c r="M27" i="1"/>
  <c r="H27" i="1"/>
  <c r="I27" i="1" s="1"/>
  <c r="G27" i="1"/>
  <c r="F27" i="1"/>
  <c r="J27" i="1" s="1"/>
  <c r="E27" i="1"/>
  <c r="C27" i="1"/>
  <c r="V26" i="1"/>
  <c r="U26" i="1"/>
  <c r="M26" i="1"/>
  <c r="H26" i="1"/>
  <c r="I26" i="1" s="1"/>
  <c r="G26" i="1"/>
  <c r="F26" i="1"/>
  <c r="J26" i="1" s="1"/>
  <c r="E26" i="1"/>
  <c r="C26" i="1"/>
  <c r="V25" i="1"/>
  <c r="U25" i="1"/>
  <c r="M25" i="1"/>
  <c r="H25" i="1"/>
  <c r="I25" i="1" s="1"/>
  <c r="G25" i="1"/>
  <c r="F25" i="1"/>
  <c r="J25" i="1" s="1"/>
  <c r="E25" i="1"/>
  <c r="C25" i="1"/>
  <c r="V24" i="1"/>
  <c r="U24" i="1"/>
  <c r="M24" i="1"/>
  <c r="H24" i="1"/>
  <c r="I24" i="1" s="1"/>
  <c r="G24" i="1"/>
  <c r="F24" i="1"/>
  <c r="J24" i="1" s="1"/>
  <c r="E24" i="1"/>
  <c r="C24" i="1"/>
  <c r="V23" i="1"/>
  <c r="U23" i="1"/>
  <c r="M23" i="1"/>
  <c r="H23" i="1"/>
  <c r="I23" i="1" s="1"/>
  <c r="G23" i="1"/>
  <c r="F23" i="1"/>
  <c r="J23" i="1" s="1"/>
  <c r="E23" i="1"/>
  <c r="C23" i="1"/>
  <c r="V22" i="1"/>
  <c r="U22" i="1"/>
  <c r="M22" i="1"/>
  <c r="H22" i="1"/>
  <c r="I22" i="1" s="1"/>
  <c r="G22" i="1"/>
  <c r="F22" i="1"/>
  <c r="J22" i="1" s="1"/>
  <c r="E22" i="1"/>
  <c r="C22" i="1"/>
  <c r="V21" i="1"/>
  <c r="U21" i="1"/>
  <c r="M21" i="1"/>
  <c r="H21" i="1"/>
  <c r="I21" i="1" s="1"/>
  <c r="G21" i="1"/>
  <c r="F21" i="1"/>
  <c r="J21" i="1" s="1"/>
  <c r="E21" i="1"/>
  <c r="C21" i="1"/>
  <c r="V20" i="1"/>
  <c r="U20" i="1"/>
  <c r="M20" i="1"/>
  <c r="H20" i="1"/>
  <c r="I20" i="1" s="1"/>
  <c r="G20" i="1"/>
  <c r="F20" i="1"/>
  <c r="J20" i="1" s="1"/>
  <c r="E20" i="1"/>
  <c r="C20" i="1"/>
  <c r="V19" i="1"/>
  <c r="U19" i="1"/>
  <c r="M19" i="1"/>
  <c r="H19" i="1"/>
  <c r="I19" i="1" s="1"/>
  <c r="G19" i="1"/>
  <c r="F19" i="1"/>
  <c r="J19" i="1" s="1"/>
  <c r="E19" i="1"/>
  <c r="C19" i="1"/>
  <c r="V18" i="1"/>
  <c r="U18" i="1"/>
  <c r="M18" i="1"/>
  <c r="H18" i="1"/>
  <c r="I18" i="1" s="1"/>
  <c r="G18" i="1"/>
  <c r="F18" i="1"/>
  <c r="J18" i="1" s="1"/>
  <c r="E18" i="1"/>
  <c r="C18" i="1"/>
  <c r="V17" i="1"/>
  <c r="U17" i="1"/>
  <c r="M17" i="1"/>
  <c r="H17" i="1"/>
  <c r="I17" i="1" s="1"/>
  <c r="G17" i="1"/>
  <c r="F17" i="1"/>
  <c r="J17" i="1" s="1"/>
  <c r="E17" i="1"/>
  <c r="C17" i="1"/>
  <c r="V16" i="1"/>
  <c r="U16" i="1"/>
  <c r="M16" i="1"/>
  <c r="K16" i="1"/>
  <c r="H16" i="1"/>
  <c r="I16" i="1" s="1"/>
  <c r="G16" i="1"/>
  <c r="F16" i="1"/>
  <c r="J16" i="1" s="1"/>
  <c r="E16" i="1"/>
  <c r="C16" i="1"/>
  <c r="V15" i="1"/>
  <c r="U15" i="1"/>
  <c r="M15" i="1"/>
  <c r="H15" i="1"/>
  <c r="I15" i="1" s="1"/>
  <c r="G15" i="1"/>
  <c r="F15" i="1"/>
  <c r="J15" i="1" s="1"/>
  <c r="E15" i="1"/>
  <c r="C15" i="1"/>
  <c r="V14" i="1"/>
  <c r="U14" i="1"/>
  <c r="M14" i="1"/>
  <c r="H14" i="1"/>
  <c r="I14" i="1" s="1"/>
  <c r="G14" i="1"/>
  <c r="F14" i="1"/>
  <c r="J14" i="1" s="1"/>
  <c r="E14" i="1"/>
  <c r="C14" i="1"/>
  <c r="V13" i="1"/>
  <c r="U13" i="1"/>
  <c r="M13" i="1"/>
  <c r="H13" i="1"/>
  <c r="I13" i="1" s="1"/>
  <c r="G13" i="1"/>
  <c r="F13" i="1"/>
  <c r="J13" i="1" s="1"/>
  <c r="E13" i="1"/>
  <c r="C13" i="1"/>
  <c r="V12" i="1"/>
  <c r="U12" i="1"/>
  <c r="M12" i="1"/>
  <c r="H12" i="1"/>
  <c r="I12" i="1" s="1"/>
  <c r="G12" i="1"/>
  <c r="F12" i="1"/>
  <c r="J12" i="1" s="1"/>
  <c r="E12" i="1"/>
  <c r="C12" i="1"/>
  <c r="V11" i="1"/>
  <c r="U11" i="1"/>
  <c r="M11" i="1"/>
  <c r="H11" i="1"/>
  <c r="I11" i="1" s="1"/>
  <c r="G11" i="1"/>
  <c r="F11" i="1"/>
  <c r="J11" i="1" s="1"/>
  <c r="E11" i="1"/>
  <c r="C11" i="1"/>
  <c r="V10" i="1"/>
  <c r="U10" i="1"/>
  <c r="M10" i="1"/>
  <c r="H10" i="1"/>
  <c r="I10" i="1" s="1"/>
  <c r="G10" i="1"/>
  <c r="F10" i="1"/>
  <c r="J10" i="1" s="1"/>
  <c r="E10" i="1"/>
  <c r="C10" i="1"/>
  <c r="V9" i="1"/>
  <c r="U9" i="1"/>
  <c r="M9" i="1"/>
  <c r="H9" i="1"/>
  <c r="I9" i="1" s="1"/>
  <c r="G9" i="1"/>
  <c r="F9" i="1"/>
  <c r="J9" i="1" s="1"/>
  <c r="E9" i="1"/>
  <c r="C9" i="1"/>
  <c r="V8" i="1"/>
  <c r="U8" i="1"/>
  <c r="M8" i="1"/>
  <c r="H8" i="1"/>
  <c r="I8" i="1" s="1"/>
  <c r="G8" i="1"/>
  <c r="F8" i="1"/>
  <c r="J8" i="1" s="1"/>
  <c r="E8" i="1"/>
  <c r="C8" i="1"/>
  <c r="V7" i="1"/>
  <c r="U7" i="1"/>
  <c r="M7" i="1"/>
  <c r="H7" i="1"/>
  <c r="I7" i="1" s="1"/>
  <c r="G7" i="1"/>
  <c r="F7" i="1"/>
  <c r="J7" i="1" s="1"/>
  <c r="E7" i="1"/>
  <c r="C7" i="1"/>
  <c r="V6" i="1"/>
  <c r="U6" i="1"/>
  <c r="M6" i="1"/>
  <c r="H6" i="1"/>
  <c r="I6" i="1" s="1"/>
  <c r="G6" i="1"/>
  <c r="F6" i="1"/>
  <c r="J6" i="1" s="1"/>
  <c r="E6" i="1"/>
  <c r="C6" i="1"/>
  <c r="V5" i="1"/>
  <c r="U5" i="1"/>
  <c r="M5" i="1"/>
  <c r="H5" i="1"/>
  <c r="I5" i="1" s="1"/>
  <c r="G5" i="1"/>
  <c r="F5" i="1"/>
  <c r="J5" i="1" s="1"/>
  <c r="E5" i="1"/>
  <c r="C5" i="1"/>
  <c r="V4" i="1"/>
  <c r="U4" i="1"/>
  <c r="M4" i="1"/>
  <c r="H4" i="1"/>
  <c r="I4" i="1" s="1"/>
  <c r="G4" i="1"/>
  <c r="F4" i="1"/>
  <c r="J4" i="1" s="1"/>
  <c r="E4" i="1"/>
  <c r="C4" i="1"/>
  <c r="V3" i="1"/>
  <c r="U3" i="1"/>
  <c r="M3" i="1"/>
  <c r="H3" i="1"/>
  <c r="I3" i="1" s="1"/>
  <c r="G3" i="1"/>
  <c r="F3" i="1"/>
  <c r="J3" i="1" s="1"/>
  <c r="E3" i="1"/>
  <c r="C3" i="1"/>
  <c r="V2" i="1"/>
  <c r="U2" i="1"/>
  <c r="M2" i="1"/>
  <c r="K2" i="1"/>
  <c r="H2" i="1"/>
  <c r="I2" i="1" s="1"/>
  <c r="G2" i="1"/>
  <c r="F2" i="1"/>
  <c r="J2" i="1" s="1"/>
  <c r="E2" i="1"/>
  <c r="C2" i="1"/>
  <c r="L74" i="1" l="1"/>
  <c r="L179" i="1"/>
  <c r="L173" i="1"/>
  <c r="L168" i="1"/>
  <c r="L101" i="1"/>
  <c r="L75" i="1"/>
  <c r="L46" i="1"/>
  <c r="L34" i="1"/>
  <c r="L57" i="1"/>
  <c r="L41" i="1"/>
  <c r="L82" i="1"/>
  <c r="L84" i="1"/>
  <c r="L95" i="1"/>
  <c r="L137" i="1"/>
  <c r="L178" i="1"/>
  <c r="L30" i="1"/>
  <c r="L42" i="1"/>
  <c r="L83" i="1"/>
  <c r="L112" i="1"/>
  <c r="L158" i="1"/>
  <c r="L52" i="1"/>
  <c r="L70" i="1"/>
  <c r="L14" i="1"/>
  <c r="L16" i="1"/>
  <c r="L25" i="1"/>
  <c r="L65" i="1"/>
  <c r="L66" i="1"/>
  <c r="L97" i="1"/>
  <c r="L155" i="1"/>
  <c r="L156" i="1"/>
  <c r="L167" i="1"/>
  <c r="L181" i="1"/>
  <c r="L184" i="1"/>
  <c r="L98" i="1"/>
  <c r="L107" i="1"/>
  <c r="L130" i="1"/>
  <c r="L170" i="1"/>
  <c r="L171" i="1"/>
  <c r="L160" i="1"/>
  <c r="L20" i="1"/>
  <c r="L60" i="1"/>
  <c r="L90" i="1"/>
  <c r="L55" i="1"/>
  <c r="L4" i="1"/>
  <c r="L8" i="1"/>
  <c r="L62" i="1"/>
  <c r="L126" i="1"/>
  <c r="L134" i="1"/>
  <c r="L163" i="1"/>
  <c r="L176" i="1"/>
  <c r="L177" i="1"/>
  <c r="L102" i="1"/>
  <c r="L193" i="1"/>
  <c r="L116" i="1"/>
  <c r="L45" i="1"/>
  <c r="L18" i="1"/>
  <c r="L77" i="1"/>
  <c r="L118" i="1"/>
  <c r="L2" i="1"/>
  <c r="L3" i="1"/>
  <c r="L9" i="1"/>
  <c r="L11" i="1"/>
  <c r="L36" i="1"/>
  <c r="L61" i="1"/>
  <c r="L67" i="1"/>
  <c r="L81" i="1"/>
  <c r="L87" i="1"/>
  <c r="L99" i="1"/>
  <c r="L105" i="1"/>
  <c r="L109" i="1"/>
  <c r="L119" i="1"/>
  <c r="L120" i="1"/>
  <c r="L131" i="1"/>
  <c r="L165" i="1"/>
  <c r="L10" i="1"/>
  <c r="L32" i="1"/>
  <c r="L43" i="1"/>
  <c r="L73" i="1"/>
  <c r="L86" i="1"/>
  <c r="L104" i="1"/>
  <c r="L111" i="1"/>
  <c r="L121" i="1"/>
  <c r="L164" i="1"/>
  <c r="L182" i="1"/>
  <c r="L183" i="1"/>
  <c r="L79" i="1"/>
  <c r="L21" i="1"/>
  <c r="L44" i="1"/>
  <c r="L49" i="1"/>
  <c r="L51" i="1"/>
  <c r="L56" i="1"/>
  <c r="L88" i="1"/>
  <c r="L113" i="1"/>
  <c r="L122" i="1"/>
  <c r="L123" i="1"/>
  <c r="L132" i="1"/>
  <c r="L133" i="1"/>
  <c r="L145" i="1"/>
  <c r="L151" i="1"/>
  <c r="L159" i="1"/>
  <c r="L166" i="1"/>
  <c r="L40" i="1"/>
  <c r="L100" i="1"/>
  <c r="L63" i="1"/>
  <c r="L13" i="1"/>
  <c r="L68" i="1"/>
  <c r="L76" i="1"/>
  <c r="L180" i="1"/>
  <c r="L186" i="1"/>
  <c r="L187" i="1"/>
  <c r="L188" i="1"/>
  <c r="L189" i="1"/>
  <c r="L194" i="1"/>
  <c r="L39" i="1"/>
  <c r="L59" i="1"/>
  <c r="L129" i="1"/>
  <c r="L135" i="1"/>
  <c r="L136" i="1"/>
  <c r="L154" i="1"/>
  <c r="L169" i="1"/>
  <c r="L190" i="1"/>
  <c r="L12" i="1"/>
  <c r="L5" i="1"/>
  <c r="L47" i="1"/>
  <c r="L64" i="1"/>
  <c r="L69" i="1"/>
  <c r="L72" i="1"/>
  <c r="L110" i="1"/>
  <c r="L117" i="1"/>
  <c r="L7" i="1"/>
  <c r="L161" i="1"/>
  <c r="L28" i="1"/>
  <c r="L106" i="1"/>
  <c r="L26" i="1"/>
  <c r="L50" i="1"/>
  <c r="L89" i="1"/>
  <c r="L185" i="1"/>
  <c r="L115" i="1"/>
  <c r="L128" i="1"/>
  <c r="L37" i="1"/>
  <c r="L38" i="1"/>
  <c r="L53" i="1"/>
  <c r="L108" i="1"/>
  <c r="L175" i="1"/>
  <c r="L23" i="1"/>
  <c r="L58" i="1"/>
  <c r="L153" i="1"/>
  <c r="L162" i="1"/>
  <c r="L54" i="1"/>
  <c r="L93" i="1"/>
  <c r="L139" i="1"/>
  <c r="L19" i="1"/>
  <c r="L22" i="1"/>
  <c r="L140" i="1"/>
  <c r="L146" i="1"/>
  <c r="L174" i="1"/>
  <c r="L80" i="1"/>
  <c r="L114" i="1"/>
  <c r="L127" i="1"/>
  <c r="L149" i="1"/>
  <c r="L157" i="1"/>
  <c r="L191" i="1"/>
  <c r="L31" i="1"/>
  <c r="L6" i="1"/>
  <c r="L17" i="1"/>
  <c r="L29" i="1"/>
  <c r="L71" i="1"/>
  <c r="L96" i="1"/>
  <c r="L143" i="1"/>
  <c r="L150" i="1"/>
  <c r="L124" i="1"/>
  <c r="L33" i="1"/>
  <c r="L144" i="1"/>
  <c r="L192" i="1"/>
  <c r="L15" i="1"/>
  <c r="L24" i="1"/>
  <c r="L125" i="1"/>
  <c r="L141" i="1"/>
  <c r="L147" i="1"/>
  <c r="L27" i="1"/>
  <c r="L35" i="1"/>
  <c r="L142" i="1"/>
  <c r="L148" i="1"/>
  <c r="L85" i="1"/>
  <c r="L152" i="1"/>
  <c r="L48" i="1"/>
  <c r="L78" i="1"/>
  <c r="L103" i="1"/>
  <c r="L138" i="1"/>
  <c r="L94" i="1"/>
  <c r="L91" i="1"/>
  <c r="L92" i="1"/>
</calcChain>
</file>

<file path=xl/sharedStrings.xml><?xml version="1.0" encoding="utf-8"?>
<sst xmlns="http://schemas.openxmlformats.org/spreadsheetml/2006/main" count="4423" uniqueCount="1764">
  <si>
    <t>Number</t>
  </si>
  <si>
    <t>Symbol</t>
  </si>
  <si>
    <t>Symbol short</t>
  </si>
  <si>
    <t>CHN full name</t>
  </si>
  <si>
    <t>CHN full name simplified</t>
  </si>
  <si>
    <t>year code</t>
  </si>
  <si>
    <t>issuer short name</t>
  </si>
  <si>
    <t>issuer short name UP</t>
  </si>
  <si>
    <t>type code</t>
  </si>
  <si>
    <t>additional information</t>
  </si>
  <si>
    <t>EN short name</t>
  </si>
  <si>
    <t>Overlap Scenarios CHN</t>
  </si>
  <si>
    <t>Overlap Scenarios EN</t>
  </si>
  <si>
    <t>Bond Short Name (WIND)</t>
  </si>
  <si>
    <t xml:space="preserve">Green Bond Type </t>
  </si>
  <si>
    <t>Issuer Name</t>
  </si>
  <si>
    <t>Issue Year</t>
  </si>
  <si>
    <t>Dated Date</t>
  </si>
  <si>
    <t>Issue Amount
[Unit] (100M RMB)</t>
  </si>
  <si>
    <t>Initial Verifing Institution</t>
  </si>
  <si>
    <t>Reviewing Institution</t>
  </si>
  <si>
    <t>132100045.IB</t>
  </si>
  <si>
    <t>Scenario 3</t>
  </si>
  <si>
    <t>ZIJIN MINING 3.7100% B240427</t>
  </si>
  <si>
    <t>Green debt financing instruments</t>
  </si>
  <si>
    <t>Zijin Mining Group Company Limited</t>
  </si>
  <si>
    <t>Lianhe Equator</t>
  </si>
  <si>
    <t>CECEP Hundred</t>
  </si>
  <si>
    <t>132100122.IB</t>
  </si>
  <si>
    <t>Scenario 1;
Scenario 3</t>
  </si>
  <si>
    <t>ZHEJIANG ENERGY 3.0500% B240930</t>
  </si>
  <si>
    <t>ZHEJIANG PROVINCIAL ENERGY GROUP COMPANY LTD.</t>
  </si>
  <si>
    <t>China Chengxin Green Finance Technology</t>
  </si>
  <si>
    <t>132100151.IB</t>
  </si>
  <si>
    <t>Scenario 1</t>
  </si>
  <si>
    <t>Zhejiang Energy Gn003 (Blue Bond).</t>
  </si>
  <si>
    <t>132180001.IB</t>
  </si>
  <si>
    <t>CHINA YANTAI SALVAGE 3.50% B241122</t>
  </si>
  <si>
    <t>China Yantai Salvage</t>
  </si>
  <si>
    <t>132280042.IB</t>
  </si>
  <si>
    <t>CHINA YANTAI SALVAGE 3.38% B250428</t>
  </si>
  <si>
    <t>132280091.IB</t>
  </si>
  <si>
    <t>Scenario 4</t>
  </si>
  <si>
    <t>YANGZHOU TRANSPORTATION INDUSTRIAL GROUP 2.91% B250926</t>
  </si>
  <si>
    <t>Yangzhou Transportation Industrial Group Co.,Ltd.</t>
  </si>
  <si>
    <t>Ernst &amp; Young</t>
  </si>
  <si>
    <t>132000021.IB</t>
  </si>
  <si>
    <t>Scenario 2</t>
  </si>
  <si>
    <t>YLHDC 2.7800% B230528</t>
  </si>
  <si>
    <t>Yalong River Hydropower Development Company, Ltd.</t>
  </si>
  <si>
    <t>132100013.IB</t>
  </si>
  <si>
    <t>YLHDC 3.6500% B240209</t>
  </si>
  <si>
    <t>132100034.IB</t>
  </si>
  <si>
    <t>YLHDC 3.5000% B240414</t>
  </si>
  <si>
    <t>132280029.IB</t>
  </si>
  <si>
    <t>YLHDC 2.90% B250408</t>
  </si>
  <si>
    <t>132280049.IB</t>
  </si>
  <si>
    <t>YLHDC 2.72% B250520</t>
  </si>
  <si>
    <t>132280066.IB</t>
  </si>
  <si>
    <t>YLHDC 2.80% B250708</t>
  </si>
  <si>
    <t>132280063.IB</t>
  </si>
  <si>
    <t>XINHUA HYDROPOWER COMPANY LIMITED 3.48% B250701</t>
  </si>
  <si>
    <t>Xinhua Hydropower Company Limited</t>
  </si>
  <si>
    <t>102101248.IB</t>
  </si>
  <si>
    <t>Xiangcheng investment mtn002 (carbon neutral bond)</t>
  </si>
  <si>
    <t>Chengdu Xiangcheng Investment Group Co., Ltd</t>
  </si>
  <si>
    <t>102101181.IB</t>
  </si>
  <si>
    <t>WUXI COMMUNICATIONS INDUSTRY 3.5700% B240624</t>
  </si>
  <si>
    <t>Wuxi Communications Industry Group Co.,Ltd</t>
  </si>
  <si>
    <t>102101316.IB</t>
  </si>
  <si>
    <t>WUXI COMMUNICATIONS INDUSTRY mtn005's carbon</t>
  </si>
  <si>
    <t>012283367.IB</t>
  </si>
  <si>
    <t>WUXI COMMUNICATIONS INDUSTRY 1.900000% B230624</t>
  </si>
  <si>
    <t>131656048.IB</t>
  </si>
  <si>
    <t>WUHAN METRO 3.35% B311026</t>
  </si>
  <si>
    <t>WUHAN METRO GROUP CO.,LTD.</t>
  </si>
  <si>
    <t>Morningstar</t>
  </si>
  <si>
    <t>131781001.IB</t>
  </si>
  <si>
    <t>WUHAN METRO 4.78% B320725</t>
  </si>
  <si>
    <t>131900025.IB</t>
  </si>
  <si>
    <t>WUHAN METRO 3.9000% B341212</t>
  </si>
  <si>
    <t>132000031.IB</t>
  </si>
  <si>
    <t>WUHAN METRO 4.1000% B351016</t>
  </si>
  <si>
    <t>2180066.IB</t>
  </si>
  <si>
    <t>WUHAN METRO Extendable 4.23% B240308</t>
  </si>
  <si>
    <t>Green corporate bond</t>
  </si>
  <si>
    <t>102101367.IB</t>
  </si>
  <si>
    <t>WENZHOU TRANSPORTATION GROUP 3.5000% B230726</t>
  </si>
  <si>
    <t>Wenzhou Transportation Group Corp.</t>
  </si>
  <si>
    <t>131800018.IB</t>
  </si>
  <si>
    <t>CTG 4.0900% B231203</t>
  </si>
  <si>
    <t>China Three Gorges Corporation</t>
  </si>
  <si>
    <t>131900012.IB</t>
  </si>
  <si>
    <t>CTG 3.8500% B240705</t>
  </si>
  <si>
    <t>132100014.IB</t>
  </si>
  <si>
    <t>CTG 3.4500% B240209</t>
  </si>
  <si>
    <t>132100090.IB</t>
  </si>
  <si>
    <t>CTG 2.8500% B240813</t>
  </si>
  <si>
    <t>132100113.IB</t>
  </si>
  <si>
    <t>CTG 2.8800% B240917</t>
  </si>
  <si>
    <t>132100114.IB</t>
  </si>
  <si>
    <t>132100136.IB</t>
  </si>
  <si>
    <t>CTG 2.88% B241112</t>
  </si>
  <si>
    <t>132100139.IB</t>
  </si>
  <si>
    <t>Three Gorges Gn015 (carbon neutral bonds).</t>
  </si>
  <si>
    <t>132280011.IB</t>
  </si>
  <si>
    <t>CTG 2.35% B250221</t>
  </si>
  <si>
    <t>132280012.IB</t>
  </si>
  <si>
    <t>132280098.IB</t>
  </si>
  <si>
    <t>CTG 2.64% B270929</t>
  </si>
  <si>
    <t>132280106.IB</t>
  </si>
  <si>
    <t>CTG 2.59% B271104</t>
  </si>
  <si>
    <t>132280108.IB</t>
  </si>
  <si>
    <t>CTG 2.590000% B271104</t>
  </si>
  <si>
    <t>132280107.IB</t>
  </si>
  <si>
    <t>132280114.IB</t>
  </si>
  <si>
    <t>CTG 2.580000% B251130</t>
  </si>
  <si>
    <t>132280115.IB</t>
  </si>
  <si>
    <t>CTG 2.79% B271130</t>
  </si>
  <si>
    <t>132100011.IB</t>
  </si>
  <si>
    <t>CSG 3.4500% B240209</t>
  </si>
  <si>
    <t>China Southern Power Grid Co.,Ltd</t>
  </si>
  <si>
    <t>132100044.IB</t>
  </si>
  <si>
    <t>SICHUAN ENERGY INDUSTRY INVESTMENT GROUP 3.8200% B240427</t>
  </si>
  <si>
    <t>SICHUAN ENERGY INDUSTRY INVESTMENT GROUP CO.,LTD.</t>
  </si>
  <si>
    <t>132280004.IB</t>
  </si>
  <si>
    <t>SHUIFA 4.80% B250121</t>
  </si>
  <si>
    <t>Shuifa Group Co., Ltd.</t>
  </si>
  <si>
    <t>102101182.IB</t>
  </si>
  <si>
    <t>SHENZHEN METRO 3.7300% B260624</t>
  </si>
  <si>
    <t>Shenzhen Metro Group Co.,Ltd.</t>
  </si>
  <si>
    <t>102101755.IB</t>
  </si>
  <si>
    <t>SHENZHEN METRO 3.3000% B260831</t>
  </si>
  <si>
    <t>102103178.IB</t>
  </si>
  <si>
    <t>SHENZHEN METRO 2.98% B241206</t>
  </si>
  <si>
    <t>102103239.IB</t>
  </si>
  <si>
    <t>SHENZHEN METRO 2.70% B241213</t>
  </si>
  <si>
    <t>132000017.IB</t>
  </si>
  <si>
    <t>SHENYANG METRO 4.5100% B300424</t>
  </si>
  <si>
    <t>Shenyang Metro Group Co.,Ltd.</t>
  </si>
  <si>
    <t>132000029.IB</t>
  </si>
  <si>
    <t>SHENYANG METRO 4.5000% B250917</t>
  </si>
  <si>
    <t>132100028.IB</t>
  </si>
  <si>
    <t>SHENYANG METRO 4.7800% B240408</t>
  </si>
  <si>
    <t>132100157.IB</t>
  </si>
  <si>
    <t>Shenyang Metro Gn002.</t>
  </si>
  <si>
    <t>102101436.IB</t>
  </si>
  <si>
    <t>SHENERGY 3.0900% B240730</t>
  </si>
  <si>
    <t>Shenergy Company Limited</t>
  </si>
  <si>
    <t>102280642.IB</t>
  </si>
  <si>
    <t>SHENERGY 3% B250328</t>
  </si>
  <si>
    <t>132280060.IB</t>
  </si>
  <si>
    <t>SHANDONG HI-SPEED GROUP 2.95% B250629</t>
  </si>
  <si>
    <t>SHANDONG HI-SPEED GROUP CO., LTD</t>
  </si>
  <si>
    <t>102282463.IB</t>
  </si>
  <si>
    <t>SDDI 2.73% B271104</t>
  </si>
  <si>
    <t>Shandong Development&amp;Investment Holding Group Co.,Ltd</t>
  </si>
  <si>
    <t>102101435.IB</t>
  </si>
  <si>
    <t>SHENZHEN ENERGY 3.3900% B260730</t>
  </si>
  <si>
    <t>Shenzhen Energy Group Co., Ltd.</t>
  </si>
  <si>
    <t>132100082.IB</t>
  </si>
  <si>
    <t>Financing Gn001 view tariff.</t>
  </si>
  <si>
    <t>CPI Ronghe Financial Leasing Co.,LTD</t>
  </si>
  <si>
    <t>132100138.IB</t>
  </si>
  <si>
    <t>RHZL 3.39% B241115</t>
  </si>
  <si>
    <t>132280016.IB</t>
  </si>
  <si>
    <t>RHZL 3.10% B250225</t>
  </si>
  <si>
    <t>132280048.IB</t>
  </si>
  <si>
    <t>RHZL 3.10% B250518</t>
  </si>
  <si>
    <t>012284162.IB</t>
  </si>
  <si>
    <t>RHZL 2.460000% B230901</t>
  </si>
  <si>
    <t>012284219.IB</t>
  </si>
  <si>
    <t>RHZL 2.560000% B230901</t>
  </si>
  <si>
    <t>132380008.IB</t>
  </si>
  <si>
    <t>RHZL 3.210000% B250221</t>
  </si>
  <si>
    <t>012380681.IB</t>
  </si>
  <si>
    <t>RHZL 2.420000% B230428</t>
  </si>
  <si>
    <t>012380694.IB</t>
  </si>
  <si>
    <t>RHZL 2.410000% B230512</t>
  </si>
  <si>
    <t>132380019.IB</t>
  </si>
  <si>
    <t>RHZL 3.3200% B260317</t>
  </si>
  <si>
    <t>012381167.IB</t>
  </si>
  <si>
    <t>RHZL 2.470000% B230811</t>
  </si>
  <si>
    <t>102101134.IB</t>
  </si>
  <si>
    <t>QUANZHOU TRANSPORTATION GROUP 3.5800% B240618</t>
  </si>
  <si>
    <t>Quanzhou Transportation Development Group Co., Ltd.</t>
  </si>
  <si>
    <t>102101118.IB</t>
  </si>
  <si>
    <t>QINGDAO METRO 3.5800% B260617</t>
  </si>
  <si>
    <t>Qingdao Metro Group Co.,Ltd</t>
  </si>
  <si>
    <t>102102078.IB</t>
  </si>
  <si>
    <t>QINGDAO CHENGTOU NEW ENERGY INVESTMENT 3.9700% B261020</t>
  </si>
  <si>
    <t>Qingdao Chengtou New Energy Investment Co., Ltd.</t>
  </si>
  <si>
    <t>2328003.IB</t>
  </si>
  <si>
    <t>PSBC 2.79% B260327</t>
  </si>
  <si>
    <t>Green financial bond</t>
  </si>
  <si>
    <t>Postal Savings Bank of China Co.,Ltd.</t>
  </si>
  <si>
    <t>132280041.IB</t>
  </si>
  <si>
    <t>PETROCHINA 2.26% B250428</t>
  </si>
  <si>
    <t>Petrochina Company Limited</t>
  </si>
  <si>
    <t>132100152.IB</t>
  </si>
  <si>
    <t>NUPC 3.82% B241119</t>
  </si>
  <si>
    <t>North United Power Corporation</t>
  </si>
  <si>
    <t>132000022.IB</t>
  </si>
  <si>
    <t>NINGBO RAIL TRANSIT GROUP 3.6800% B230618</t>
  </si>
  <si>
    <t>Ningbo Rail Transit Group Co., Ltd</t>
  </si>
  <si>
    <t>132100063.IB</t>
  </si>
  <si>
    <t>NINGBO RAIL TRANSIT GROUP 3.7900% B240617</t>
  </si>
  <si>
    <t>102101230.IB</t>
  </si>
  <si>
    <t>SHNE 3.3500% B240629</t>
  </si>
  <si>
    <t>National Energy Group New Energy Co., Ltd</t>
  </si>
  <si>
    <t>132100088.IB</t>
  </si>
  <si>
    <t>SHNE 3.1000% B240812</t>
  </si>
  <si>
    <t>102102307.IB</t>
  </si>
  <si>
    <t>National Energy Jiangsu Mtn001 (Carbon Neutral Bond).</t>
  </si>
  <si>
    <t>National Energy Group Jiangsu Electric Power Co., Ltd</t>
  </si>
  <si>
    <t>102103113.IB</t>
  </si>
  <si>
    <t>Guoneng Xinneng Mtn002 (Green).</t>
  </si>
  <si>
    <t>132280015.IB</t>
  </si>
  <si>
    <t>SHNE 2.73% B250224</t>
  </si>
  <si>
    <t>132280087.IB</t>
  </si>
  <si>
    <t>NATIONAL ENERGY GROUP NEW ENERGY 2.47% B250919</t>
  </si>
  <si>
    <t>131900006.IB</t>
  </si>
  <si>
    <t>NANJING METRO GROUP 4.1800% B240314</t>
  </si>
  <si>
    <t>Nanjing Metro Group Co.,Ltd</t>
  </si>
  <si>
    <t>132100040.IB</t>
  </si>
  <si>
    <t>NANJING METRO 3.4800% B240426</t>
  </si>
  <si>
    <t>132100126.IB</t>
  </si>
  <si>
    <t>NANJING METRO 3.1000% B241018</t>
  </si>
  <si>
    <t>132280077.IB</t>
  </si>
  <si>
    <t>NANCHANG METRO 1.50% B230515</t>
  </si>
  <si>
    <t>Nanchang Railway Group Co.,Ltd</t>
  </si>
  <si>
    <t>132280099.IB</t>
  </si>
  <si>
    <t>NANCHANG METRO 1.85% B230705</t>
  </si>
  <si>
    <t>132280117.IB</t>
  </si>
  <si>
    <t>NANCHANG METRO 2.470000% B230903</t>
  </si>
  <si>
    <t>102380053.IB</t>
  </si>
  <si>
    <t>NANCHANG METRO 3.560000% B260112</t>
  </si>
  <si>
    <t>132100003.IB</t>
  </si>
  <si>
    <t>LUNENG NEW ENERGY (GROUP) 4.1000% B260127</t>
  </si>
  <si>
    <t>Luneng New Energy (Group) Co., Ltd</t>
  </si>
  <si>
    <t>132100085.IB</t>
  </si>
  <si>
    <t>LONGYUAN POWER 3.0500% B240804</t>
  </si>
  <si>
    <t>China Longyuan Power Group Corporation Limited</t>
  </si>
  <si>
    <t>132100159.IB</t>
  </si>
  <si>
    <t>LONGYUAN POWER 2.70% B241202</t>
  </si>
  <si>
    <t>132280047.IB</t>
  </si>
  <si>
    <t>LONGYUAN POWER 2.650000% B250512</t>
  </si>
  <si>
    <t>102101465.IB</t>
  </si>
  <si>
    <t>KRTG 4.30% B240805</t>
  </si>
  <si>
    <t>Kunming Rail Transit Group Co.,Ltd.</t>
  </si>
  <si>
    <t>102101752.IB</t>
  </si>
  <si>
    <t>KRTG 4.0900% B240831</t>
  </si>
  <si>
    <t>102180029.IB</t>
  </si>
  <si>
    <t>Kunming Rail Mtn003 (Green).</t>
  </si>
  <si>
    <t>102103149.IB</t>
  </si>
  <si>
    <t>KRTG 4.20% B241201</t>
  </si>
  <si>
    <t>012283955.IB</t>
  </si>
  <si>
    <t>KRTG 3.10% B230515</t>
  </si>
  <si>
    <t>132000001.IB</t>
  </si>
  <si>
    <t>JIANGSU COMMUNICATION 3.7400% B250120</t>
  </si>
  <si>
    <t>Jiangsu Communications Holding Co.,Ltd</t>
  </si>
  <si>
    <t>012381086.IB</t>
  </si>
  <si>
    <t>JEP 2.60% B230916</t>
  </si>
  <si>
    <t>Jilin Electric Power Co.,Ltd.</t>
  </si>
  <si>
    <t>132100076.IB</t>
  </si>
  <si>
    <t>BJCE 3.2300% B230719</t>
  </si>
  <si>
    <t>Beijing Jingneng Clean Energy Co., Limited</t>
  </si>
  <si>
    <t>132100167.IB</t>
  </si>
  <si>
    <t>BJCE 3.30% B241220</t>
  </si>
  <si>
    <t>132380013.IB</t>
  </si>
  <si>
    <t>Scenario 1
Scenario 3</t>
  </si>
  <si>
    <t>JINNENG HOLDING POWER GROUP 3.600000% B250306</t>
  </si>
  <si>
    <t>JINNENG HOLDING POWER GROUP CO.,LTD</t>
  </si>
  <si>
    <t>132380014.IB</t>
  </si>
  <si>
    <t>JINNENG HOLDING POWER GROUP 4.150000% B260306</t>
  </si>
  <si>
    <t>2228036.IB</t>
  </si>
  <si>
    <t>ICBC 2.6% B250610</t>
  </si>
  <si>
    <t>Industrial and Commercial Bank of China Limited</t>
  </si>
  <si>
    <t>132100102.IB</t>
  </si>
  <si>
    <r>
      <rPr>
        <sz val="10"/>
        <rFont val="Arial"/>
        <family val="2"/>
      </rPr>
      <t>tiancheng Leasinggn002</t>
    </r>
    <r>
      <rPr>
        <sz val="10"/>
        <rFont val="Arial"/>
        <family val="2"/>
      </rPr>
      <t xml:space="preserve"> carbon and debt rides.</t>
    </r>
  </si>
  <si>
    <t>Huaneng Tiancheng Financial Leasing Co.,Ltd.</t>
  </si>
  <si>
    <t>132280054.IB</t>
  </si>
  <si>
    <t>Scenario 1; Scenario 3;
Scenario 4</t>
  </si>
  <si>
    <t>HUANENG TIANCHENG LEASING 3.1% B250610</t>
  </si>
  <si>
    <t>132280103.IB</t>
  </si>
  <si>
    <t>HUANENG TIANCHENG LEASING 2.740000% B251028</t>
  </si>
  <si>
    <t>102103332.IB</t>
  </si>
  <si>
    <t>HUANENG POWER 2.95% B241227</t>
  </si>
  <si>
    <t>Huaneng Power International Energy Development Co.,Ltd.</t>
  </si>
  <si>
    <t>102280953.IB</t>
  </si>
  <si>
    <t>HUANENG POWER 2.92% B250426</t>
  </si>
  <si>
    <t>132280064.IB</t>
  </si>
  <si>
    <t>HHP 3.18% B250706</t>
  </si>
  <si>
    <t>Huaneng Lancang River Hydropower Inc.</t>
  </si>
  <si>
    <t>132280073.IB</t>
  </si>
  <si>
    <t>HHP 2.84% B250809</t>
  </si>
  <si>
    <t>132380001.IB</t>
  </si>
  <si>
    <t>HHP 2.28% B230407</t>
  </si>
  <si>
    <t>132380002.IB</t>
  </si>
  <si>
    <t>HHP 2.150000% B230414</t>
  </si>
  <si>
    <t>132380004.IB</t>
  </si>
  <si>
    <t>HHP 2.150000% B230421</t>
  </si>
  <si>
    <t>132380007.IB</t>
  </si>
  <si>
    <t>HHP 2.15% B230602</t>
  </si>
  <si>
    <t>132380010.IB</t>
  </si>
  <si>
    <t>HHP 2.250000% B230602</t>
  </si>
  <si>
    <t>132100066.IB</t>
  </si>
  <si>
    <t>HUADIAN FUXIN ENERGY CORPORATION LIMITED 3.0500% B230625</t>
  </si>
  <si>
    <t>Fujian Huadian Furui Energy Development Co.,Ltd.</t>
  </si>
  <si>
    <t>132100116.IB</t>
  </si>
  <si>
    <t>FUJIAN HUADIAN FURUI ENERGY DEVELOPMENT 3.6500% B240924</t>
  </si>
  <si>
    <t>132100118.IB</t>
  </si>
  <si>
    <t>FUJIAN HUADIAN FURUI ENERGY DEVELOPMENT 3.8500% B240928</t>
  </si>
  <si>
    <t>132100120.IB</t>
  </si>
  <si>
    <t>FUJIAN HUADIAN FURUI ENERGY DEVELOPMENT 3.8800% B240928</t>
  </si>
  <si>
    <t>132100133.IB</t>
  </si>
  <si>
    <t>Furui Energy Gn004 (carbon neutral bond).</t>
  </si>
  <si>
    <t>132100012.IB</t>
  </si>
  <si>
    <t>HPI 3.4500% B240209</t>
  </si>
  <si>
    <t>Huaneng Power International,Inc.</t>
  </si>
  <si>
    <t>132100035.IB</t>
  </si>
  <si>
    <t>HPI 3.3500% B240416</t>
  </si>
  <si>
    <t>102280045.IB</t>
  </si>
  <si>
    <t>HEGC 2.83% B250110</t>
  </si>
  <si>
    <t>Hubei Energy Group Co.,Ltd</t>
  </si>
  <si>
    <t>102280545.IB</t>
  </si>
  <si>
    <t>HEGC 2.75% B250317</t>
  </si>
  <si>
    <t>132100098.IB</t>
  </si>
  <si>
    <t>HDPI 3.0600% B240830</t>
  </si>
  <si>
    <t>Huadian Power International Corporation Limited</t>
  </si>
  <si>
    <t>132280006.IB</t>
  </si>
  <si>
    <t>SDITC Gn001 (carbon neutral bond).</t>
  </si>
  <si>
    <t>JIANGSU GUOXIN GROUP LIMITED</t>
  </si>
  <si>
    <t>132380022.IB</t>
  </si>
  <si>
    <t>GREE 2.290000% B231025</t>
  </si>
  <si>
    <t>Gree Electric Appliances,Inc.of Zhuhai</t>
  </si>
  <si>
    <t>012284029.IB</t>
  </si>
  <si>
    <t>GEMENG INTERNATIONAL ENERGY 3.70% B230820</t>
  </si>
  <si>
    <t>Gemeng International Energy Co.,Ltd</t>
  </si>
  <si>
    <t>132100020.IB</t>
  </si>
  <si>
    <t>GDPD 3.4500% B240325</t>
  </si>
  <si>
    <t>GD Power Development Co.,Ltd</t>
  </si>
  <si>
    <t>132100050.IB</t>
  </si>
  <si>
    <t>GDPD 3.4000% B240510</t>
  </si>
  <si>
    <t>132100096.IB</t>
  </si>
  <si>
    <t xml:space="preserve">Guodian Gn003  carbon and Debt </t>
  </si>
  <si>
    <t>132100109.IB</t>
  </si>
  <si>
    <t>GDPD 3.4000% B260916</t>
  </si>
  <si>
    <t>132100108.IB</t>
  </si>
  <si>
    <t>GDPD 3.0500% B240916</t>
  </si>
  <si>
    <t>132280035.IB</t>
  </si>
  <si>
    <t>GDPD 2.70% B250421</t>
  </si>
  <si>
    <t>132280036.IB</t>
  </si>
  <si>
    <t>GDPD 3.25% B270421</t>
  </si>
  <si>
    <t>132280056.IB</t>
  </si>
  <si>
    <t>FUZHOU METRO 3.00% B250617</t>
  </si>
  <si>
    <t>Fuzhou Metro Holdings Limited</t>
  </si>
  <si>
    <t>132280080.IB</t>
  </si>
  <si>
    <t>FUZHOU METRO 2.74% B250905</t>
  </si>
  <si>
    <t>132380017.IB</t>
  </si>
  <si>
    <t>FUZHOU METRO 3.20% B260317</t>
  </si>
  <si>
    <t>012381152.IB</t>
  </si>
  <si>
    <t>GUANGDONG ENERGY FINANCIAL LEASING 2.470000% B231218</t>
  </si>
  <si>
    <t>Guangdong Energy Financial Leasing Co., Ltd</t>
  </si>
  <si>
    <t>132100070.IB</t>
  </si>
  <si>
    <t>YEIG 6.2000% B240630</t>
  </si>
  <si>
    <t>Yunnan Provincial Energy Investment Group Co.,Ltd.</t>
  </si>
  <si>
    <t>132100150.IB</t>
  </si>
  <si>
    <t>ENERGY CHINA 3.33% B241118</t>
  </si>
  <si>
    <t>China Energy Engineering Corporation Limited</t>
  </si>
  <si>
    <t>132100087.IB</t>
  </si>
  <si>
    <t>GDEPDC 3.1200% B240806</t>
  </si>
  <si>
    <t>Guangdong Electric Power Development Company</t>
  </si>
  <si>
    <t>102282579.IB</t>
  </si>
  <si>
    <t>POWERCHINA 4.3% B251125</t>
  </si>
  <si>
    <t>huadong engineering corporation limited</t>
  </si>
  <si>
    <t>102103318.IB</t>
  </si>
  <si>
    <t>DEC 3.00% B241223</t>
  </si>
  <si>
    <t>Dongfang Electric Corporation</t>
  </si>
  <si>
    <t>132100080.IB</t>
  </si>
  <si>
    <t>CDCRPCL 3.0000% B240926</t>
  </si>
  <si>
    <t>China Datang Corporation Renewable Power Co.,Limited</t>
  </si>
  <si>
    <t>132100086.IB</t>
  </si>
  <si>
    <t>DATANG POWER 2.8000% B240804</t>
  </si>
  <si>
    <t>Datang International Power Generation Co.,Ltd.</t>
  </si>
  <si>
    <t>132100097.IB</t>
  </si>
  <si>
    <t>Datang Power Generation Gn002  carbon and Debt Mobilization</t>
  </si>
  <si>
    <t>082280213.IB</t>
  </si>
  <si>
    <t>DATANG FINANCING&amp;LEASE22-1 ABN A1 B220531</t>
  </si>
  <si>
    <t>Green ABN</t>
  </si>
  <si>
    <t>Datang Financial Leasing Co.,Ltd.</t>
  </si>
  <si>
    <t>132000025.IB</t>
  </si>
  <si>
    <t>DHPG 4.3300% B230803</t>
  </si>
  <si>
    <t>Datang Henan Power Generation Co.,Ltd</t>
  </si>
  <si>
    <t>132100155.IB</t>
  </si>
  <si>
    <t>Huarun Leasing Gn001 (Carbon Neutral Bond).</t>
  </si>
  <si>
    <t>China Resources Financial Leasing Co., Ltd.</t>
  </si>
  <si>
    <t>132280081.IB</t>
  </si>
  <si>
    <t>CNFL 2.67% B250905</t>
  </si>
  <si>
    <t>Cnnc Financial Leasing Co.,Ltd.</t>
  </si>
  <si>
    <t>132280052.IB</t>
  </si>
  <si>
    <t>CIMC 2.60% B250601</t>
  </si>
  <si>
    <t>China International Marine Containers (Group) Co., Ltd</t>
  </si>
  <si>
    <t>131900019.IB</t>
  </si>
  <si>
    <t>CRT 4.0900% B240920</t>
  </si>
  <si>
    <t>Chongqing Rail Transit (Group) Co.,Ltd.</t>
  </si>
  <si>
    <t>132000004.IB</t>
  </si>
  <si>
    <t>CRT 3.4900% B250227</t>
  </si>
  <si>
    <t>132000012.IB</t>
  </si>
  <si>
    <t>CRT 3.5300% B250325</t>
  </si>
  <si>
    <t>132100015.IB</t>
  </si>
  <si>
    <t>CRT 3.7900% B240309</t>
  </si>
  <si>
    <t>132100017.IB</t>
  </si>
  <si>
    <t>CRT 3.7700% B240315</t>
  </si>
  <si>
    <t>132100052.IB</t>
  </si>
  <si>
    <t>CRT 3.8900% B260511</t>
  </si>
  <si>
    <t>132100057.IB</t>
  </si>
  <si>
    <t>CRT 3.8000% B260531</t>
  </si>
  <si>
    <t>132100084.IB</t>
  </si>
  <si>
    <t>CRT 3.5300% B260728</t>
  </si>
  <si>
    <t>132100156.IB</t>
  </si>
  <si>
    <t>Chongqing Rail Transit Gn006 (Carbon Neutral Bond).</t>
  </si>
  <si>
    <t>132280007.IB</t>
  </si>
  <si>
    <t>CRT 3.37% B270128</t>
  </si>
  <si>
    <t>132280085.IB</t>
  </si>
  <si>
    <t>CRT 3.10% B270915</t>
  </si>
  <si>
    <t>132280109.IB</t>
  </si>
  <si>
    <t>CRT 3.45% B271114</t>
  </si>
  <si>
    <t>102281883.IB</t>
  </si>
  <si>
    <t>CHINT 3.6% B250823</t>
  </si>
  <si>
    <t>Chint Group</t>
  </si>
  <si>
    <t>102100964.IB</t>
  </si>
  <si>
    <t>CHINA THREE GORGES RENEWABLES (GROUP) 3.4500% B240511</t>
  </si>
  <si>
    <t>China Three Gorges Renewables (Group) Co.,Ltd.</t>
  </si>
  <si>
    <t>132100111.IB</t>
  </si>
  <si>
    <t>THREE GORGES FINANCIAL LEASING 3.3000% B240917</t>
  </si>
  <si>
    <t>Three Gorges Financial Leasing Co., Ltd.</t>
  </si>
  <si>
    <t>102280300.IB</t>
  </si>
  <si>
    <t>CTGR 2.65% B250221</t>
  </si>
  <si>
    <t>102281065.IB</t>
  </si>
  <si>
    <t>CTGR 2.75% B250510</t>
  </si>
  <si>
    <t>082101475.IB</t>
  </si>
  <si>
    <t>CHINA THREE GORGES RENEWABLES (GROUP)21-2 ABN A1 B241120</t>
  </si>
  <si>
    <t>132100129.IB</t>
  </si>
  <si>
    <t>CHINA POWER INTERNATIONAL DEVELOPMENT 3.3900% B241022</t>
  </si>
  <si>
    <t>China Power International Development Limited</t>
  </si>
  <si>
    <t>131800019.IB</t>
  </si>
  <si>
    <t>METRO 4.1700% B231206</t>
  </si>
  <si>
    <t>Chengdu Rail Transit Group Co.,Ltd</t>
  </si>
  <si>
    <t>131900005.IB</t>
  </si>
  <si>
    <t>METRO 4.4000% B240306</t>
  </si>
  <si>
    <t>132000002.IB</t>
  </si>
  <si>
    <t>CHENGDU RAIL TRANSIT GROUP 3.4500% B250221</t>
  </si>
  <si>
    <t>132000026.IB</t>
  </si>
  <si>
    <t>CHENGDU RAIL TRANSIT GROUP 4.0000% B250821</t>
  </si>
  <si>
    <t>102103079.IB</t>
  </si>
  <si>
    <t>CHENGDU RAIL TRANSIT GROUP 3.38% B241124</t>
  </si>
  <si>
    <t>102280517.IB</t>
  </si>
  <si>
    <t>CHENGDU RAIL TRANSIT GROUP 3.97% B270315</t>
  </si>
  <si>
    <t>102281246.IB</t>
  </si>
  <si>
    <t>CHENGDU RAIL TRANSIT GROUP 3.28% B270613</t>
  </si>
  <si>
    <t>102282534.IB</t>
  </si>
  <si>
    <t>CHENGDU RAIL TRANSIT GROUP 3.44% B271117</t>
  </si>
  <si>
    <t>132100059.IB</t>
  </si>
  <si>
    <t>CHANGZHOU METRO 3.6800% B240611</t>
  </si>
  <si>
    <t>Changzhou Rail Transit Development Co,.Ltd</t>
  </si>
  <si>
    <t>132280014.IB</t>
  </si>
  <si>
    <t>CHALCO 2.68% B250223</t>
  </si>
  <si>
    <t>Aluminum Corporation of China Limited</t>
  </si>
  <si>
    <t>132000034.IB</t>
  </si>
  <si>
    <t>CGN WIND ENERGY 4.2700% B231026</t>
  </si>
  <si>
    <t>CGN Wind Energy Limited</t>
  </si>
  <si>
    <t>132280090.IB</t>
  </si>
  <si>
    <t>CGN WIND ENERGY 2.38% B250922</t>
  </si>
  <si>
    <t>132280086.IB</t>
  </si>
  <si>
    <t>CGN WIND ENERGY 2.37% B250916</t>
  </si>
  <si>
    <t>132280101.IB</t>
  </si>
  <si>
    <t>CGN WIND ENERGY 2.36% B251014</t>
  </si>
  <si>
    <t>132280110.IB</t>
  </si>
  <si>
    <t>CGN WIND ENERGY 2.67% B251117</t>
  </si>
  <si>
    <t>132100053.IB</t>
  </si>
  <si>
    <t>CGN 4.0200% B240510</t>
  </si>
  <si>
    <t>CGN International Finance Leasing Co., Ltd.</t>
  </si>
  <si>
    <t>132100135.IB</t>
  </si>
  <si>
    <t>CGN rent Gn002 (carbon neutral bond).</t>
  </si>
  <si>
    <t>102380767.IB</t>
  </si>
  <si>
    <t>CGN 3.350000% B260331</t>
  </si>
  <si>
    <t>132280119.IB</t>
  </si>
  <si>
    <t>CATL 2.900000% B271214</t>
  </si>
  <si>
    <t>Contemporary Amperex Technology Co., Ltd.</t>
  </si>
  <si>
    <t>132100073.IB</t>
  </si>
  <si>
    <t>Beijing Energy Gn001 porting carbon and debt.</t>
  </si>
  <si>
    <t>Beijing Energy Holding Co.,Ltd.</t>
  </si>
  <si>
    <t>2228052.IB</t>
  </si>
  <si>
    <t>AGRICULTURAL BANK OF CHINA 2.40% B251024</t>
  </si>
  <si>
    <t>Agricultural Bank of China Limited</t>
  </si>
  <si>
    <t>2228053.IB</t>
  </si>
  <si>
    <t>AGRICULTURAL BANK OF CHINA 2.80% B271024</t>
  </si>
  <si>
    <t>Source:Wind</t>
  </si>
  <si>
    <r>
      <rPr>
        <sz val="10"/>
        <rFont val="宋体"/>
        <family val="3"/>
        <charset val="134"/>
      </rPr>
      <t>类别</t>
    </r>
  </si>
  <si>
    <t>Ticker full name</t>
  </si>
  <si>
    <r>
      <rPr>
        <sz val="10"/>
        <rFont val="宋体"/>
        <family val="3"/>
        <charset val="134"/>
      </rPr>
      <t>碳中和债</t>
    </r>
  </si>
  <si>
    <t>21紫金矿业GN001(碳中和债)</t>
  </si>
  <si>
    <t>Carbon Neutral Bond</t>
  </si>
  <si>
    <t>21浙能源GN002(碳中和债)</t>
  </si>
  <si>
    <t>22扬州交通GN001(碳中和债)</t>
  </si>
  <si>
    <t>21雅砻江GN002(碳中和债)</t>
  </si>
  <si>
    <t>22雅砻江GN001(碳中和债)</t>
  </si>
  <si>
    <t>22雅砻江GN002(碳中和债)</t>
  </si>
  <si>
    <t>22雅砻江GN003(碳中和债)</t>
  </si>
  <si>
    <t>21香城投资MTN002(碳中和债)</t>
  </si>
  <si>
    <t>21锡交通MTN003(碳中和债)</t>
  </si>
  <si>
    <t>21锡交通MTN005(碳中和债)</t>
  </si>
  <si>
    <t>21温州交运MTN001(碳中和债)</t>
  </si>
  <si>
    <t>21三峡GN010(碳中和债)</t>
  </si>
  <si>
    <t>21三峡GN013(碳中和债)</t>
  </si>
  <si>
    <t>21三峡GN012(碳中和债)</t>
  </si>
  <si>
    <t>21三峡GN014(碳中和债)</t>
  </si>
  <si>
    <t>21三峡GN015(碳中和债)</t>
  </si>
  <si>
    <t>22三峡GN002(碳中和债)</t>
  </si>
  <si>
    <t>22三峡GN003(碳中和债)</t>
  </si>
  <si>
    <t>22三峡GN008(碳中和债)</t>
  </si>
  <si>
    <t>22三峡GN009(碳中和债)</t>
  </si>
  <si>
    <t>22三峡GN010(碳中和债)</t>
  </si>
  <si>
    <t>22三峡GN011(碳中和债)</t>
  </si>
  <si>
    <t>22水发集团GN001(碳中和债)</t>
  </si>
  <si>
    <t>21深圳地铁MTN003(碳中和债)</t>
  </si>
  <si>
    <t>21深圳地铁MTN004(碳中和债)</t>
  </si>
  <si>
    <t>21深圳地铁MTN006(碳中和债)</t>
  </si>
  <si>
    <t>21深圳地铁MTN007(碳中和债)</t>
  </si>
  <si>
    <t>21申能股MTN001(碳中和债)</t>
  </si>
  <si>
    <t>22申能股MTN001(碳中和债)</t>
  </si>
  <si>
    <t>22鲁高速GN004(碳中和债)</t>
  </si>
  <si>
    <t>22山东发展MTN001(碳中和债)</t>
  </si>
  <si>
    <t>21深能源MTN001(碳中和债)</t>
  </si>
  <si>
    <t>21融和融资GN001(碳中和债)</t>
  </si>
  <si>
    <t>21融和融资GN002(碳中和债)</t>
  </si>
  <si>
    <t>22融和融资GN001(碳中和债)</t>
  </si>
  <si>
    <t>22融和融资GN002(碳中和债)</t>
  </si>
  <si>
    <t>23融和融资GN001(碳中和债)</t>
  </si>
  <si>
    <t>21泉州交通MTN001(碳中和债)</t>
  </si>
  <si>
    <t>21青岛地铁MTN002(碳中和债)</t>
  </si>
  <si>
    <t>21青城新能MTN001(碳中和债)</t>
  </si>
  <si>
    <t>21宁波轨交GN001(碳中和债)</t>
  </si>
  <si>
    <t>21国能江苏MTN001(碳中和债)</t>
  </si>
  <si>
    <t>21南京地铁GN001(碳中和债)</t>
  </si>
  <si>
    <t>21南京地铁GN002(碳中和债)</t>
  </si>
  <si>
    <t>21龙源电力GN001(碳中和债)</t>
  </si>
  <si>
    <t>21京能洁能GN001(碳中和债)</t>
  </si>
  <si>
    <t>21天成租赁GN002(碳中和债)</t>
  </si>
  <si>
    <t>22天成租赁GN001(碳中和债)</t>
  </si>
  <si>
    <t>22天成租赁GN002(碳中和债)</t>
  </si>
  <si>
    <t>21华能江苏MTN001(碳中和债)</t>
  </si>
  <si>
    <t>22华能江苏MTN001(碳中和债)</t>
  </si>
  <si>
    <t>21福瑞能源GN004(碳中和债)</t>
  </si>
  <si>
    <t>21华能GN002(碳中和债)</t>
  </si>
  <si>
    <t>22鄂能源MTN002(碳中和债)</t>
  </si>
  <si>
    <t>22苏国信GN001(碳中和债)</t>
  </si>
  <si>
    <t>21国电GN003(碳中和债)</t>
  </si>
  <si>
    <t>22福州地铁GN002(碳中和债)</t>
  </si>
  <si>
    <t>23福州地铁GN001(碳中和债)</t>
  </si>
  <si>
    <t>21中能建GN001(碳中和债)</t>
  </si>
  <si>
    <t>21粤电开GN001(碳中和债)</t>
  </si>
  <si>
    <t>21东方电气MTN003(碳中和债)</t>
  </si>
  <si>
    <t>21大唐新能GN001(碳中和债)</t>
  </si>
  <si>
    <t>21大唐发电GN001(碳中和债)</t>
  </si>
  <si>
    <t>21大唐发电GN002(碳中和债)</t>
  </si>
  <si>
    <t>21华润租赁GN001(碳中和债)</t>
  </si>
  <si>
    <t>22中核租赁GN001(碳中和债)</t>
  </si>
  <si>
    <t>21重庆轨交GN003(碳中和债)</t>
  </si>
  <si>
    <t>21重庆轨交GN004(碳中和债)</t>
  </si>
  <si>
    <t>21重庆轨交GN005(碳中和债)</t>
  </si>
  <si>
    <t>21重庆轨交GN006(碳中和债)</t>
  </si>
  <si>
    <t>22重庆轨交GN002(碳中和债)</t>
  </si>
  <si>
    <t>22重庆轨交GN003(碳中和债)</t>
  </si>
  <si>
    <t>21三峡新能MTN002(碳中和债)</t>
  </si>
  <si>
    <t>21三峡租赁GN001(碳中和债)</t>
  </si>
  <si>
    <t>22三峡新能MTN001(碳中和债)</t>
  </si>
  <si>
    <t>22三峡新能MTN002(碳中和债)</t>
  </si>
  <si>
    <t>21三峡新能ABN002(碳中和债)</t>
  </si>
  <si>
    <t>21中电国际GN001(碳中和债)</t>
  </si>
  <si>
    <t>21蓉城轨交MTN004(碳中和债)</t>
  </si>
  <si>
    <t>22蓉城轨交MTN003(碳中和债)</t>
  </si>
  <si>
    <t>22蓉城轨交MTN004(碳中和债)</t>
  </si>
  <si>
    <t>22蓉城轨交MTN005(碳中和债)</t>
  </si>
  <si>
    <t>21常州轨交GN001(碳中和债)</t>
  </si>
  <si>
    <t>22中铝GN001(碳中和债)</t>
  </si>
  <si>
    <t>21中广核租GN001(碳中和债)</t>
  </si>
  <si>
    <t>21中广核租GN002(碳中和债)</t>
  </si>
  <si>
    <t>21京能源GN001(碳中和债)</t>
  </si>
  <si>
    <t>22大唐能源ABN001(碳中和债)优先</t>
  </si>
  <si>
    <t>23吉林电力SCP001(资产担保碳中和)</t>
  </si>
  <si>
    <r>
      <rPr>
        <sz val="10"/>
        <rFont val="宋体"/>
        <family val="3"/>
        <charset val="134"/>
      </rPr>
      <t>蓝色债券</t>
    </r>
  </si>
  <si>
    <t>21浙能源GN003(蓝债)</t>
  </si>
  <si>
    <t>Blue Bond</t>
  </si>
  <si>
    <t>21福新能源GN003(蓝债)</t>
  </si>
  <si>
    <t>22国电GN001A(蓝债)</t>
  </si>
  <si>
    <t>22国电GN001B(蓝债)</t>
  </si>
  <si>
    <t>22海运集装GN001(蓝债)</t>
  </si>
  <si>
    <t>22核风电GN003(蓝债)</t>
  </si>
  <si>
    <t>21国电GN004B(蓝色债券)</t>
  </si>
  <si>
    <t>21国电GN004A(蓝色债券)</t>
  </si>
  <si>
    <t>23中广核租MTN001(蓝色债券)</t>
  </si>
  <si>
    <r>
      <rPr>
        <sz val="10"/>
        <rFont val="宋体"/>
        <family val="3"/>
        <charset val="134"/>
      </rPr>
      <t>可持续挂钩</t>
    </r>
  </si>
  <si>
    <r>
      <rPr>
        <sz val="10"/>
        <rFont val="Arial"/>
        <family val="2"/>
      </rPr>
      <t>22</t>
    </r>
    <r>
      <rPr>
        <sz val="10"/>
        <rFont val="微软雅黑"/>
        <family val="2"/>
        <charset val="134"/>
      </rPr>
      <t>华能水电</t>
    </r>
    <r>
      <rPr>
        <sz val="10"/>
        <rFont val="Arial"/>
        <family val="2"/>
      </rPr>
      <t>GN001(</t>
    </r>
    <r>
      <rPr>
        <sz val="10"/>
        <rFont val="微软雅黑"/>
        <family val="2"/>
        <charset val="134"/>
      </rPr>
      <t>可持续挂钩</t>
    </r>
    <r>
      <rPr>
        <sz val="10"/>
        <rFont val="Arial"/>
        <family val="2"/>
      </rPr>
      <t>)</t>
    </r>
  </si>
  <si>
    <t>Sustainability-linked Bond</t>
  </si>
  <si>
    <t>22华能水电GN012(可持续挂钩)</t>
  </si>
  <si>
    <t>21国电GN002(可持续挂钩)</t>
  </si>
  <si>
    <r>
      <rPr>
        <sz val="10"/>
        <rFont val="宋体"/>
        <family val="3"/>
        <charset val="134"/>
      </rPr>
      <t>绿色标签债券</t>
    </r>
  </si>
  <si>
    <t>22锡交通SCP006(绿色)</t>
  </si>
  <si>
    <t>Green</t>
  </si>
  <si>
    <t>22融和融资SCP010(绿色)</t>
  </si>
  <si>
    <t>22融和融资SCP011(绿色)</t>
  </si>
  <si>
    <t>23融和融资SCP004(绿色)</t>
  </si>
  <si>
    <t>23融和融资SCP005(绿色)</t>
  </si>
  <si>
    <t>23融和融资SCP006(绿色)</t>
  </si>
  <si>
    <t>21国能新能MTN001(绿色)</t>
  </si>
  <si>
    <t>21国能新能MTN002(绿色)</t>
  </si>
  <si>
    <t>23南昌轨交MTN001(绿色)</t>
  </si>
  <si>
    <t>21昆明轨道MTN001(绿色)</t>
  </si>
  <si>
    <t>21昆明轨道MTN002(绿色)</t>
  </si>
  <si>
    <t>21昆明轨道MTN003(绿色)</t>
  </si>
  <si>
    <t>21昆明轨道MTN004(绿色)</t>
  </si>
  <si>
    <t>22昆明轨道SCP002(绿色)</t>
  </si>
  <si>
    <t>22鄂能源MTN001(绿色)</t>
  </si>
  <si>
    <t>22格盟SCP005(绿色)</t>
  </si>
  <si>
    <t>23广东能源SCP001(绿色)</t>
  </si>
  <si>
    <t>22正泰MTN003(绿色科创)</t>
  </si>
  <si>
    <r>
      <rPr>
        <sz val="10"/>
        <rFont val="宋体"/>
        <family val="3"/>
        <charset val="134"/>
      </rPr>
      <t>权益出资</t>
    </r>
  </si>
  <si>
    <r>
      <rPr>
        <sz val="10"/>
        <rFont val="Arial"/>
        <family val="2"/>
      </rPr>
      <t>21</t>
    </r>
    <r>
      <rPr>
        <sz val="10"/>
        <rFont val="微软雅黑"/>
        <family val="2"/>
        <charset val="134"/>
      </rPr>
      <t>云能投</t>
    </r>
    <r>
      <rPr>
        <sz val="10"/>
        <rFont val="Arial"/>
        <family val="2"/>
      </rPr>
      <t>GN001(</t>
    </r>
    <r>
      <rPr>
        <sz val="10"/>
        <rFont val="微软雅黑"/>
        <family val="2"/>
        <charset val="134"/>
      </rPr>
      <t>权益出资</t>
    </r>
    <r>
      <rPr>
        <sz val="10"/>
        <rFont val="Arial"/>
        <family val="2"/>
      </rPr>
      <t>)</t>
    </r>
  </si>
  <si>
    <t>Equity-funded Bond</t>
  </si>
  <si>
    <t>21川能投GN001(权益出资)</t>
  </si>
  <si>
    <r>
      <rPr>
        <sz val="10"/>
        <rFont val="宋体"/>
        <family val="3"/>
        <charset val="134"/>
      </rPr>
      <t>专项乡村振兴</t>
    </r>
  </si>
  <si>
    <r>
      <rPr>
        <sz val="10"/>
        <rFont val="Arial"/>
        <family val="2"/>
      </rPr>
      <t>22</t>
    </r>
    <r>
      <rPr>
        <sz val="10"/>
        <rFont val="微软雅黑"/>
        <family val="2"/>
        <charset val="134"/>
      </rPr>
      <t>华东勘测</t>
    </r>
    <r>
      <rPr>
        <sz val="10"/>
        <rFont val="Arial"/>
        <family val="2"/>
      </rPr>
      <t>MTN001(</t>
    </r>
    <r>
      <rPr>
        <sz val="10"/>
        <rFont val="微软雅黑"/>
        <family val="2"/>
        <charset val="134"/>
      </rPr>
      <t>专项乡村振兴</t>
    </r>
    <r>
      <rPr>
        <sz val="10"/>
        <rFont val="Arial"/>
        <family val="2"/>
      </rPr>
      <t>)</t>
    </r>
  </si>
  <si>
    <t>Special Rural Revitalization Bond</t>
  </si>
  <si>
    <t>23融和融资GN002(专项乡村振兴)</t>
  </si>
  <si>
    <r>
      <rPr>
        <sz val="10"/>
        <rFont val="宋体"/>
        <family val="3"/>
        <charset val="134"/>
      </rPr>
      <t>革命老区</t>
    </r>
  </si>
  <si>
    <r>
      <rPr>
        <sz val="10"/>
        <rFont val="Arial"/>
        <family val="2"/>
      </rPr>
      <t>21</t>
    </r>
    <r>
      <rPr>
        <sz val="10"/>
        <rFont val="微软雅黑"/>
        <family val="2"/>
        <charset val="134"/>
      </rPr>
      <t>福瑞能源</t>
    </r>
    <r>
      <rPr>
        <sz val="10"/>
        <rFont val="Arial"/>
        <family val="2"/>
      </rPr>
      <t>GN003(</t>
    </r>
    <r>
      <rPr>
        <sz val="10"/>
        <rFont val="微软雅黑"/>
        <family val="2"/>
        <charset val="134"/>
      </rPr>
      <t>革命老区</t>
    </r>
    <r>
      <rPr>
        <sz val="10"/>
        <rFont val="Arial"/>
        <family val="2"/>
      </rPr>
      <t>)</t>
    </r>
  </si>
  <si>
    <t>Revolutionary Old Area Theme Bond</t>
  </si>
  <si>
    <t>21福瑞能源GN001(革命老区)</t>
  </si>
  <si>
    <t>21福瑞能源GN002(革命老区)</t>
  </si>
  <si>
    <t>21烟台打捞GN001</t>
  </si>
  <si>
    <t>22烟台打捞GN001</t>
  </si>
  <si>
    <t>20雅砻江GN001</t>
  </si>
  <si>
    <t>21雅砻江GN001</t>
  </si>
  <si>
    <t>22新华水力GN001</t>
  </si>
  <si>
    <t>16武汉地铁GN002</t>
  </si>
  <si>
    <t>17武汉地铁GN001</t>
  </si>
  <si>
    <t>19武汉地铁GN001</t>
  </si>
  <si>
    <t>20武汉地铁GN001</t>
  </si>
  <si>
    <t>21武铁绿色可续期债01</t>
  </si>
  <si>
    <t>18三峡GN001</t>
  </si>
  <si>
    <t>19三峡GN001</t>
  </si>
  <si>
    <t>21三峡GN001</t>
  </si>
  <si>
    <t>22三峡GN006</t>
  </si>
  <si>
    <t>22三峡GN007</t>
  </si>
  <si>
    <t>21南电GN001</t>
  </si>
  <si>
    <t>20沈阳地铁GN001</t>
  </si>
  <si>
    <t>20沈阳地铁GN002</t>
  </si>
  <si>
    <t>21沈阳地铁GN001</t>
  </si>
  <si>
    <t>21沈阳地铁GN002</t>
  </si>
  <si>
    <t>22中油股GN001</t>
  </si>
  <si>
    <t>21北电GN001</t>
  </si>
  <si>
    <t>20宁波轨交GN002</t>
  </si>
  <si>
    <t>21国能新能GN006</t>
  </si>
  <si>
    <t>22国能新能GN001</t>
  </si>
  <si>
    <t>22国能新能GN002</t>
  </si>
  <si>
    <t>19南京地铁GN001</t>
  </si>
  <si>
    <t>22南昌轨交GN004</t>
  </si>
  <si>
    <t>22南昌轨交GN005</t>
  </si>
  <si>
    <t>22南昌轨交GN006</t>
  </si>
  <si>
    <t>21鲁能新能GN001</t>
  </si>
  <si>
    <t>21龙源电力GN002</t>
  </si>
  <si>
    <t>22龙源电力GN001</t>
  </si>
  <si>
    <t>20苏交通GN001</t>
  </si>
  <si>
    <t>21京能洁能GN002</t>
  </si>
  <si>
    <t>23晋能电力GN001A</t>
  </si>
  <si>
    <t>23晋能电力GN001B</t>
  </si>
  <si>
    <t>23华能水电GN001</t>
  </si>
  <si>
    <t>23华能水电GN002</t>
  </si>
  <si>
    <t>23华能水电GN003</t>
  </si>
  <si>
    <t>23华能水电GN004</t>
  </si>
  <si>
    <t>23华能水电GN005</t>
  </si>
  <si>
    <t>21华能GN001</t>
  </si>
  <si>
    <t>21华电股GN001</t>
  </si>
  <si>
    <t>23格力电器GN001</t>
  </si>
  <si>
    <t>21国电GN001</t>
  </si>
  <si>
    <t>22福州地铁GN001</t>
  </si>
  <si>
    <t>20河南发电GN001</t>
  </si>
  <si>
    <t>19重庆轨交GN001</t>
  </si>
  <si>
    <t>20重庆轨交GN001</t>
  </si>
  <si>
    <t>20重庆轨交GN002</t>
  </si>
  <si>
    <t>21重庆轨交GN001</t>
  </si>
  <si>
    <t>21重庆轨交GN002</t>
  </si>
  <si>
    <t>22重庆轨交GN004</t>
  </si>
  <si>
    <t>18蓉城轨交GN001</t>
  </si>
  <si>
    <t>19蓉城轨交GN001</t>
  </si>
  <si>
    <t>20蓉城轨交GN001</t>
  </si>
  <si>
    <t>20蓉城轨交GN002</t>
  </si>
  <si>
    <t>20核风电GN001</t>
  </si>
  <si>
    <t>22核风电GN002</t>
  </si>
  <si>
    <t>22核风电GN001</t>
  </si>
  <si>
    <t>22核风电GN004</t>
  </si>
  <si>
    <t>22宁德时代GN001</t>
  </si>
  <si>
    <t>债券简称</t>
  </si>
  <si>
    <t>重合情景</t>
  </si>
  <si>
    <t>21紫金矿业GN001</t>
  </si>
  <si>
    <t>21浙能源GN002</t>
  </si>
  <si>
    <t>22扬州交通GN001</t>
  </si>
  <si>
    <t>21雅砻江GN002</t>
  </si>
  <si>
    <t>22雅砻江GN001</t>
  </si>
  <si>
    <t>22雅砻江GN002</t>
  </si>
  <si>
    <t>22雅砻江GN003</t>
  </si>
  <si>
    <t>21香城投资MTN002</t>
  </si>
  <si>
    <t>21锡交通MTN003</t>
  </si>
  <si>
    <t>21锡交通MTN005</t>
  </si>
  <si>
    <t>21温州交运MTN001</t>
  </si>
  <si>
    <t>21三峡GN010</t>
  </si>
  <si>
    <t>21三峡GN013</t>
  </si>
  <si>
    <t>21三峡GN012</t>
  </si>
  <si>
    <t>21三峡GN014</t>
  </si>
  <si>
    <t>21三峡GN015</t>
  </si>
  <si>
    <t>22三峡GN002</t>
  </si>
  <si>
    <t>22三峡GN003</t>
  </si>
  <si>
    <t>22三峡GN008</t>
  </si>
  <si>
    <t>22三峡GN009</t>
  </si>
  <si>
    <t>22三峡GN010</t>
  </si>
  <si>
    <t>22三峡GN011</t>
  </si>
  <si>
    <t>22水发集团GN001</t>
  </si>
  <si>
    <t>21深圳地铁MTN003</t>
  </si>
  <si>
    <t>21深圳地铁MTN004</t>
  </si>
  <si>
    <t>21深圳地铁MTN006</t>
  </si>
  <si>
    <t>21深圳地铁MTN007</t>
  </si>
  <si>
    <t>21申能股MTN001</t>
  </si>
  <si>
    <t>22申能股MTN001</t>
  </si>
  <si>
    <t>22鲁高速GN004</t>
  </si>
  <si>
    <t>22山东发展MTN001</t>
  </si>
  <si>
    <t>21深能源MTN001</t>
  </si>
  <si>
    <t>21融和融资GN001</t>
  </si>
  <si>
    <t>21融和融资GN002</t>
  </si>
  <si>
    <t>22融和融资GN001</t>
  </si>
  <si>
    <t>22融和融资GN002</t>
  </si>
  <si>
    <t>23融和融资GN001</t>
  </si>
  <si>
    <t>21泉州交通MTN001</t>
  </si>
  <si>
    <t>21青岛地铁MTN002</t>
  </si>
  <si>
    <t>21青城新能MTN001</t>
  </si>
  <si>
    <t>21宁波轨交GN001</t>
  </si>
  <si>
    <t>21国能江苏MTN001</t>
  </si>
  <si>
    <t>21南京地铁GN001</t>
  </si>
  <si>
    <t>21南京地铁GN002</t>
  </si>
  <si>
    <t>21龙源电力GN001</t>
  </si>
  <si>
    <r>
      <rPr>
        <sz val="10"/>
        <rFont val="Arial"/>
        <family val="2"/>
      </rPr>
      <t>23</t>
    </r>
    <r>
      <rPr>
        <sz val="10"/>
        <rFont val="微软雅黑"/>
        <family val="2"/>
        <charset val="134"/>
      </rPr>
      <t>吉林电力</t>
    </r>
    <r>
      <rPr>
        <sz val="10"/>
        <rFont val="Arial"/>
        <family val="2"/>
      </rPr>
      <t>SCP001</t>
    </r>
  </si>
  <si>
    <t>21京能洁能GN001</t>
  </si>
  <si>
    <t>21天成租赁GN002</t>
  </si>
  <si>
    <t>22天成租赁GN001</t>
  </si>
  <si>
    <t>22天成租赁GN002</t>
  </si>
  <si>
    <t>21华能江苏MTN001</t>
  </si>
  <si>
    <t>22华能江苏MTN001</t>
  </si>
  <si>
    <t>21福瑞能源GN004</t>
  </si>
  <si>
    <t>21华能GN002</t>
  </si>
  <si>
    <t>22鄂能源MTN002</t>
  </si>
  <si>
    <t>22苏国信GN001</t>
  </si>
  <si>
    <t>21国电GN003</t>
  </si>
  <si>
    <t>22福州地铁GN002</t>
  </si>
  <si>
    <t>23福州地铁GN001</t>
  </si>
  <si>
    <t>21中能建GN001</t>
  </si>
  <si>
    <t>21粤电开GN001</t>
  </si>
  <si>
    <t>21东方电气MTN003</t>
  </si>
  <si>
    <t>21大唐新能GN001</t>
  </si>
  <si>
    <t>21大唐发电GN001</t>
  </si>
  <si>
    <t>21大唐发电GN002</t>
  </si>
  <si>
    <t>21华润租赁GN001</t>
  </si>
  <si>
    <t>22中核租赁GN001</t>
  </si>
  <si>
    <t>21重庆轨交GN003</t>
  </si>
  <si>
    <t>21重庆轨交GN004</t>
  </si>
  <si>
    <t>21重庆轨交GN005</t>
  </si>
  <si>
    <t>21重庆轨交GN006</t>
  </si>
  <si>
    <t>22重庆轨交GN002</t>
  </si>
  <si>
    <t>22重庆轨交GN003</t>
  </si>
  <si>
    <t>21三峡新能MTN002</t>
  </si>
  <si>
    <t>21三峡租赁GN001</t>
  </si>
  <si>
    <t>22三峡新能MTN001</t>
  </si>
  <si>
    <t>22三峡新能MTN002</t>
  </si>
  <si>
    <t>21三峡新能ABN002</t>
  </si>
  <si>
    <t>21中电国际GN001</t>
  </si>
  <si>
    <t>21蓉城轨交MTN004</t>
  </si>
  <si>
    <t>22蓉城轨交MTN003</t>
  </si>
  <si>
    <t>22蓉城轨交MTN004</t>
  </si>
  <si>
    <t>22蓉城轨交MTN005</t>
  </si>
  <si>
    <t>21常州轨交GN001</t>
  </si>
  <si>
    <t>22中铝GN001</t>
  </si>
  <si>
    <t>21中广核租GN001</t>
  </si>
  <si>
    <t>21中广核租GN002</t>
  </si>
  <si>
    <t>21京能源GN001</t>
  </si>
  <si>
    <t>22大唐能源ABN001</t>
  </si>
  <si>
    <t>21浙能源GN003</t>
  </si>
  <si>
    <t>21福新能源GN003</t>
  </si>
  <si>
    <t>22国电GN001A</t>
  </si>
  <si>
    <t>22国电GN001B</t>
  </si>
  <si>
    <t>22海运集装GN001</t>
  </si>
  <si>
    <t>22核风电GN003</t>
  </si>
  <si>
    <t>21国电GN004B</t>
  </si>
  <si>
    <t>21国电GN004A</t>
  </si>
  <si>
    <t>23中广核租MTN001</t>
  </si>
  <si>
    <t>22华能水电GN001</t>
  </si>
  <si>
    <t>22华能水电GN012</t>
  </si>
  <si>
    <t>21国电GN002</t>
  </si>
  <si>
    <t>22锡交通SCP006</t>
  </si>
  <si>
    <t>22融和融资SCP010</t>
  </si>
  <si>
    <t>22融和融资SCP011</t>
  </si>
  <si>
    <t>23融和融资SCP004</t>
  </si>
  <si>
    <t>23融和融资SCP005</t>
  </si>
  <si>
    <t>23融和融资SCP006</t>
  </si>
  <si>
    <t>21国能新能MTN001</t>
  </si>
  <si>
    <t>21国能新能MTN002</t>
  </si>
  <si>
    <t>23南昌轨交MTN001</t>
  </si>
  <si>
    <t>21昆明轨道MTN001</t>
  </si>
  <si>
    <t>21昆明轨道MTN002</t>
  </si>
  <si>
    <t>21昆明轨道MTN003</t>
  </si>
  <si>
    <t>21昆明轨道MTN004</t>
  </si>
  <si>
    <t>22昆明轨道SCP002</t>
  </si>
  <si>
    <t>22鄂能源MTN001</t>
  </si>
  <si>
    <t>22格盟SCP005</t>
  </si>
  <si>
    <t>23广东能源SCP001</t>
  </si>
  <si>
    <t>22正泰MTN003</t>
  </si>
  <si>
    <t>21云能投GN001</t>
  </si>
  <si>
    <t>22华东勘测MTN001</t>
  </si>
  <si>
    <t>21福瑞能源GN003</t>
  </si>
  <si>
    <t>21川能投GN001</t>
  </si>
  <si>
    <t>23融和融资GN002</t>
  </si>
  <si>
    <t>21福瑞能源GN001</t>
  </si>
  <si>
    <t>21福瑞能源GN002</t>
  </si>
  <si>
    <t>22工商银行绿色金融债01</t>
  </si>
  <si>
    <t>22农业银行绿色金融债01</t>
  </si>
  <si>
    <t>22农业银行绿色金融债02</t>
  </si>
  <si>
    <t>23邮储银行绿色金融债01</t>
  </si>
  <si>
    <t xml:space="preserve">Secruity Code </t>
  </si>
  <si>
    <t>ISIN</t>
  </si>
  <si>
    <t>Bond short name</t>
  </si>
  <si>
    <t>Type of Green Bond</t>
  </si>
  <si>
    <t>Issuer</t>
  </si>
  <si>
    <t>Year of Issuance</t>
  </si>
  <si>
    <t>Issue Amount (RMB 100mil)</t>
  </si>
  <si>
    <t>Pre-evaluation Agency</t>
  </si>
  <si>
    <t>Secondly-evaluation Agency</t>
  </si>
  <si>
    <t>131656048</t>
  </si>
  <si>
    <t>CND1000179F2</t>
  </si>
  <si>
    <t>WUHAN METRO GN 16(002)</t>
  </si>
  <si>
    <t>131781001</t>
  </si>
  <si>
    <t>CND1000148R2</t>
  </si>
  <si>
    <t>WUHAN METRO GN 17(001)</t>
  </si>
  <si>
    <t>131900025</t>
  </si>
  <si>
    <t>CND10002KQK9</t>
  </si>
  <si>
    <t>19 WHRT GN001</t>
  </si>
  <si>
    <t>132000017</t>
  </si>
  <si>
    <t>CND100035PH6</t>
  </si>
  <si>
    <t>SHENYANG METRO GN 20(001)</t>
  </si>
  <si>
    <t>132000031</t>
  </si>
  <si>
    <t>CND10003S0W7</t>
  </si>
  <si>
    <t>WUHAN METRO GN 20(001)</t>
  </si>
  <si>
    <t>102101118</t>
  </si>
  <si>
    <t>CND10004GT12</t>
  </si>
  <si>
    <t>21 QINGDAO METRO MTN002</t>
  </si>
  <si>
    <t>102101182</t>
  </si>
  <si>
    <t>CND10004GWD6</t>
  </si>
  <si>
    <t>21 SZMG MTN003</t>
  </si>
  <si>
    <t>132100084</t>
  </si>
  <si>
    <t>-</t>
  </si>
  <si>
    <t>CHONGQING METRO GN 21(005)(CARBON NEUTRAL BOND)</t>
  </si>
  <si>
    <t>102101435</t>
  </si>
  <si>
    <t>CND10004JZ86</t>
  </si>
  <si>
    <t>21 SHENZHEN ENERGY MTN001</t>
  </si>
  <si>
    <t>102101755</t>
  </si>
  <si>
    <t>CND100057F07</t>
  </si>
  <si>
    <t>SHENZHEN METRO MTN 21(004)(CARBON NEUTRAL BOND)</t>
  </si>
  <si>
    <t>132100109</t>
  </si>
  <si>
    <t>CND10004MZQ9</t>
  </si>
  <si>
    <t>GD GN 21(004) B (BLUE BOND)</t>
  </si>
  <si>
    <t>102102078</t>
  </si>
  <si>
    <t>CND100059DQ3</t>
  </si>
  <si>
    <t>QING CHENG NEW ENERGY MTN 21(001)(CNB)</t>
  </si>
  <si>
    <t>132100156</t>
  </si>
  <si>
    <t>CND10004Q603</t>
  </si>
  <si>
    <t>21 CRT GN006</t>
  </si>
  <si>
    <t>132280007</t>
  </si>
  <si>
    <t>CND100055WX7</t>
  </si>
  <si>
    <t>22 CRT GN002</t>
  </si>
  <si>
    <t>102280517</t>
  </si>
  <si>
    <t>CND10004VKV2</t>
  </si>
  <si>
    <t>22 CD RAIL TRANSIT MTN003</t>
  </si>
  <si>
    <t>132280036</t>
  </si>
  <si>
    <t>CND10004XLL7</t>
  </si>
  <si>
    <t>22 GDPD GN001B</t>
  </si>
  <si>
    <t>102281246</t>
  </si>
  <si>
    <t>CND1000554F6</t>
  </si>
  <si>
    <t>22 CD RAIL TRANSIT MTN004</t>
  </si>
  <si>
    <t>132280085</t>
  </si>
  <si>
    <t>CND10005PJ46</t>
  </si>
  <si>
    <t>CHONGQING METRO GN 22(003)(CNB)</t>
  </si>
  <si>
    <t>132280098</t>
  </si>
  <si>
    <t>CND10005Q8V2</t>
  </si>
  <si>
    <t>THREE GORGES GN 22(006)</t>
  </si>
  <si>
    <t>2228053</t>
  </si>
  <si>
    <t>CND10005S4B1</t>
  </si>
  <si>
    <t>AGRI BANK GREEN FINANCIAL BOND 22(02)</t>
  </si>
  <si>
    <t>102282463</t>
  </si>
  <si>
    <t>CND10005V0Q2</t>
  </si>
  <si>
    <t>SHANDONG DEV MTN 22(001)(CARBON NEUTRAL BOND)</t>
  </si>
  <si>
    <t>132280106</t>
  </si>
  <si>
    <t>CND10005V188</t>
  </si>
  <si>
    <t>THREE GORGES GN 22(008)(CARBON NEUTRAL BOND)</t>
  </si>
  <si>
    <t>132280107</t>
  </si>
  <si>
    <t>CND10005V162</t>
  </si>
  <si>
    <t>THREE GORGES GN 22(009)(CARBON NEUTRAL BOND)</t>
  </si>
  <si>
    <t>132280108</t>
  </si>
  <si>
    <t>CND10005V170</t>
  </si>
  <si>
    <t>THREE GORGES GN 22(007)</t>
  </si>
  <si>
    <t>132280109</t>
  </si>
  <si>
    <t>CND10005W988</t>
  </si>
  <si>
    <t>CHONGQING METRO GN 22(004)</t>
  </si>
  <si>
    <t>102282534</t>
  </si>
  <si>
    <t>CND10005WN90</t>
  </si>
  <si>
    <t>RONG URBAN RAIL TRANSIT MTN 22(005)(CNB)</t>
  </si>
  <si>
    <t>132280115</t>
  </si>
  <si>
    <t>CND10005X432</t>
  </si>
  <si>
    <t>THREE GORGES GN 22(011)(CARBON NEUTRAL BOND)</t>
  </si>
  <si>
    <t>132280119</t>
  </si>
  <si>
    <t>CND10005YSD4</t>
  </si>
  <si>
    <t>CATL GN 22(001)</t>
  </si>
  <si>
    <t>Zhengzhou Metro Group Co., Ltd.</t>
  </si>
  <si>
    <t>132380037</t>
  </si>
  <si>
    <t>CND10006K1P4</t>
  </si>
  <si>
    <t>RONGHE FINANCING GN 23(003)(CARBON NEUTRAL BOND)</t>
  </si>
  <si>
    <t>132380040</t>
  </si>
  <si>
    <t>CND10006MLS0</t>
  </si>
  <si>
    <t>CGN WIND ENERGY GN 23(001) (TECH INNO NOTES)</t>
  </si>
  <si>
    <t>132380041</t>
  </si>
  <si>
    <t>CND10006MR14</t>
  </si>
  <si>
    <t>TIANCHENG LEASING GN 23(001)(CARBON NEUTRAL BOND)</t>
  </si>
  <si>
    <t>132380043</t>
  </si>
  <si>
    <t>CND10006NCM0</t>
  </si>
  <si>
    <t>TIANCHENG LEASING GN 23(002)(CARBON NEUTRAL BOND)</t>
  </si>
  <si>
    <t>102381573</t>
  </si>
  <si>
    <t>CND10006PCN3</t>
  </si>
  <si>
    <t>NANCHANG RAIL TRANSIT MTN 23(003)(GREEN)</t>
  </si>
  <si>
    <t>NanChang Railway Transit Group Co., Ltd.</t>
  </si>
  <si>
    <t>102381582</t>
  </si>
  <si>
    <t>CND10006PQ04</t>
  </si>
  <si>
    <t>CNNP RICH ENERGY MTN 23(001) B (CN BOND)</t>
  </si>
  <si>
    <t>Cnnc Rich Energy Corporation Limited</t>
  </si>
  <si>
    <t>132380047</t>
  </si>
  <si>
    <t>CND10006PP13</t>
  </si>
  <si>
    <t>HUANENG HYDROPOWER GN 23(012)(CARBON NEUTRAL BOND)</t>
  </si>
  <si>
    <t>132380052</t>
  </si>
  <si>
    <t>CND10006TPH9</t>
  </si>
  <si>
    <t>HN HYDROPOWER GN 23(013)(SUSTAINABILITY-LINKED)</t>
  </si>
  <si>
    <t>102381955</t>
  </si>
  <si>
    <t>CND10006WSN5</t>
  </si>
  <si>
    <t>CGN LEASING MTN 23(003)(GREEN)</t>
  </si>
  <si>
    <t>132380058</t>
  </si>
  <si>
    <t>CND10006XGT5</t>
  </si>
  <si>
    <t>YALONG RIVER GN 23(001)(CARBON NEUTRAL BOND)</t>
  </si>
  <si>
    <t>132380060</t>
  </si>
  <si>
    <t>CND10006XDQ8</t>
  </si>
  <si>
    <t>THREE GORGES GN 23(001)</t>
  </si>
  <si>
    <t>132380061</t>
  </si>
  <si>
    <t>CND10006YM56</t>
  </si>
  <si>
    <t>THREE GORGES GN 23(002)</t>
  </si>
  <si>
    <t>132380062</t>
  </si>
  <si>
    <t>CND10006YV48</t>
  </si>
  <si>
    <t>RONGHE FINANCING GN 23(005)(RURAL REVITALIZATION)</t>
  </si>
  <si>
    <t>132380065</t>
  </si>
  <si>
    <t>CND10006ZZC6</t>
  </si>
  <si>
    <t>HUANENG HYDROPOWER GN 23(015)</t>
  </si>
  <si>
    <t>132380066</t>
  </si>
  <si>
    <t>CND100070W41</t>
  </si>
  <si>
    <t>HUANENG HYDROPOWER GN 23(016)(TECH INNO NOTES)</t>
  </si>
  <si>
    <t>132380067</t>
  </si>
  <si>
    <t>CND1000711F2</t>
  </si>
  <si>
    <t>JINNENG POWER GN 23(011)(CARBON NEUTRAL BOND)</t>
  </si>
  <si>
    <t>102382579</t>
  </si>
  <si>
    <t>CND100071LY5</t>
  </si>
  <si>
    <t>CHANGCHUN RAIL TRANS MTN 23(002)(CNB)</t>
  </si>
  <si>
    <t>Changchun Railway Traffic Group Co.,Ltd.</t>
  </si>
  <si>
    <t>132380072</t>
  </si>
  <si>
    <t>CND1000734K4</t>
  </si>
  <si>
    <t>HUANENG HYDROPOWER GN 23(017) (TECH INNO NOTES)</t>
  </si>
  <si>
    <t>102382759</t>
  </si>
  <si>
    <t>CND1000745H6</t>
  </si>
  <si>
    <t>GUANGZHOU METRO MTN 23(009) (GREEN)</t>
  </si>
  <si>
    <t>Guangzhou Metro Group Co.,Ltd.</t>
  </si>
  <si>
    <t>132380076</t>
  </si>
  <si>
    <t>CND100074DL3</t>
  </si>
  <si>
    <t>ZHENGZHOU METRO GN 23(002)</t>
  </si>
  <si>
    <t>2380310</t>
  </si>
  <si>
    <t>THREE GORGES GREEN BOND 23(01)</t>
  </si>
  <si>
    <t>2380311</t>
  </si>
  <si>
    <t>THREE GORGES GREEN BOND 23(02)</t>
  </si>
  <si>
    <t>132380078</t>
  </si>
  <si>
    <t>CND100075M30</t>
  </si>
  <si>
    <t>CGN WIND ENERGY GN 23(002)</t>
  </si>
  <si>
    <t>102382951</t>
  </si>
  <si>
    <t>CND100075RJ4</t>
  </si>
  <si>
    <t>RONGHE FINANCING MTN 23(006)(CNB)</t>
  </si>
  <si>
    <t>102383211</t>
  </si>
  <si>
    <t>CND100079D60</t>
  </si>
  <si>
    <t>CPI RONGHE MTN 23(001)(CARBON NEUTRAL)</t>
  </si>
  <si>
    <t>Power Investment Ronghe New Energy Development Co., Ltd</t>
  </si>
  <si>
    <t>132380081</t>
  </si>
  <si>
    <t>CND1000783P0</t>
  </si>
  <si>
    <t>NATIONAL ENERGY JIANGSU GN 23(001)(CNB)</t>
  </si>
  <si>
    <t>132380082</t>
  </si>
  <si>
    <t>CND100077ZV8</t>
  </si>
  <si>
    <t>CGN WIND ENERGY GN 23(003)</t>
  </si>
  <si>
    <t>210315</t>
  </si>
  <si>
    <t>CND10004QP63</t>
  </si>
  <si>
    <t>CHINA EXIMBANK GREEN BOND 2021 01</t>
  </si>
  <si>
    <t>Export-Import Bank of China</t>
  </si>
  <si>
    <t>102383254</t>
  </si>
  <si>
    <t>CND100078K70</t>
  </si>
  <si>
    <t>MODERN ENERGY MTN 23(002)(GREEN)</t>
  </si>
  <si>
    <t>Guangzhou High -Tech Zone Modern Energy Group Co., Ltd.</t>
  </si>
  <si>
    <t>102383342</t>
  </si>
  <si>
    <t>CND10007CQL3</t>
  </si>
  <si>
    <t>CR LEASING MTN 23(002)(CN BOND)</t>
  </si>
  <si>
    <t>102383390</t>
  </si>
  <si>
    <t>CND10007FH89</t>
  </si>
  <si>
    <t>RONGHE FINANCING MTN 23(008)(CARBON NEUTRAL BOND)</t>
  </si>
  <si>
    <t>102480235</t>
  </si>
  <si>
    <t>CND10007HFV4</t>
  </si>
  <si>
    <t>NANCHANG RAIL TRANSIT MTN 24(001)(GREEN)</t>
  </si>
  <si>
    <t>102480394</t>
  </si>
  <si>
    <t>CND10007KDX9</t>
  </si>
  <si>
    <t>CR LEASING MTN 24(001)(CN BOND)</t>
  </si>
  <si>
    <t>132480005</t>
  </si>
  <si>
    <t>CND10007KJ49</t>
  </si>
  <si>
    <t>TONGWEI GN 24(001))(TECH INNO NOTES)</t>
  </si>
  <si>
    <t>Tongwei Co., Ltd.</t>
  </si>
  <si>
    <t>2480013</t>
  </si>
  <si>
    <t>XIA RAIL GREEN BOND 24(01)</t>
  </si>
  <si>
    <t>Xiamen Rail Construction Development Group Co., Ltd</t>
  </si>
  <si>
    <t>132480008</t>
  </si>
  <si>
    <t>CND10007KJ64</t>
  </si>
  <si>
    <t>SOUTHERN POWER GN 24(001) (CNB)</t>
  </si>
  <si>
    <t>132480010</t>
  </si>
  <si>
    <t>CND10007M3G6</t>
  </si>
  <si>
    <t>THREE GORGES NEW ENERGY GN 24(001)(CNB)</t>
  </si>
  <si>
    <t>132480014</t>
  </si>
  <si>
    <t>CND10007N983</t>
  </si>
  <si>
    <t>CHONGQING METRO GN 24(001)(CNB)</t>
  </si>
  <si>
    <t>262480002</t>
  </si>
  <si>
    <t>CND10007NNQ6</t>
  </si>
  <si>
    <t>SUYIN FINANCIAL LEASING GREEN BOND 24(01) BC</t>
  </si>
  <si>
    <t>Suyin Financial Leasing Co.,Ltd</t>
  </si>
  <si>
    <t>132480016</t>
  </si>
  <si>
    <t>CND10007NMP0</t>
  </si>
  <si>
    <t>SHAOXING RAIL TRANSIT GROUP GN 24(001)</t>
  </si>
  <si>
    <t>Shaoxing Rail Transit Group Co., Ltd</t>
  </si>
  <si>
    <t>132480018</t>
  </si>
  <si>
    <t>CND10007P4T4</t>
  </si>
  <si>
    <t>CHONGQING METRO GN 24(002)(CNB)</t>
  </si>
  <si>
    <t>132480019</t>
  </si>
  <si>
    <t>CND10007NWQ7</t>
  </si>
  <si>
    <t>NANJING METRO GN 24(001)(CARBON NEUTRAL BOND)</t>
  </si>
  <si>
    <t>132480020</t>
  </si>
  <si>
    <t>CND10007NWR5</t>
  </si>
  <si>
    <t>NANJING METRO GN 24(002)(CARBON NEUTRAL BOND)</t>
  </si>
  <si>
    <t>132480021</t>
  </si>
  <si>
    <t>CND10007P5F0</t>
  </si>
  <si>
    <t>TONGWEI GN 24(003))(TECH INNO NOTES)</t>
  </si>
  <si>
    <t>2420009</t>
  </si>
  <si>
    <t>CND10007NSX1</t>
  </si>
  <si>
    <t>BANK OF JIANGSU GREEN BOND 24(02)</t>
  </si>
  <si>
    <t>Bank of Jiangsu Co.,Ltd.</t>
  </si>
  <si>
    <t>132480023</t>
  </si>
  <si>
    <t>CND10007PGJ0</t>
  </si>
  <si>
    <t>LINYI FINANCE GN 24(001) (CARBON NEUTRAL BOND)</t>
  </si>
  <si>
    <t>Linyi Caijin Investment Group Co., Ltd</t>
  </si>
  <si>
    <t>132480024</t>
  </si>
  <si>
    <t>CND10007PF14</t>
  </si>
  <si>
    <t>RONGHE FINANCING GN 24(002)(CARBON NEUTRAL BOND)</t>
  </si>
  <si>
    <t>102481054</t>
  </si>
  <si>
    <t>CND10007PB34</t>
  </si>
  <si>
    <t>WAN ENERGY MTN 24(001)(CARBON NEUTRAL BOND)</t>
  </si>
  <si>
    <t>Anhui Province Energy Group Co.,Ltd</t>
  </si>
  <si>
    <t>102481185</t>
  </si>
  <si>
    <t>CND10007Q200</t>
  </si>
  <si>
    <t>CN NUCLEAR LEASING MTN 24(002)(RURAL REVI)</t>
  </si>
  <si>
    <t>132480028</t>
  </si>
  <si>
    <t>CND10007Q937</t>
  </si>
  <si>
    <t>ZHENGZHOU METRO GN 24(001)</t>
  </si>
  <si>
    <t>102481241</t>
  </si>
  <si>
    <t>CND10007PPK9</t>
  </si>
  <si>
    <t>NANJING METRO MTN 24(003)(GREEN)</t>
  </si>
  <si>
    <t>132480030</t>
  </si>
  <si>
    <t>CND10007PTF1</t>
  </si>
  <si>
    <t>GD GN 24(001)</t>
  </si>
  <si>
    <t>132480033</t>
  </si>
  <si>
    <t>CND10007TCM5</t>
  </si>
  <si>
    <t>THREE GORGES GN 24(001)(CARBON NEUTRAL BOND)</t>
  </si>
  <si>
    <t>102481426</t>
  </si>
  <si>
    <t>CND10007TDK7</t>
  </si>
  <si>
    <t>YALONG RIVER MTN 24(001)(CARBON NEUTRAL BOND)</t>
  </si>
  <si>
    <t>132480034</t>
  </si>
  <si>
    <t>CND10007TK39</t>
  </si>
  <si>
    <t>TONGWEI GN 24(004))(TECH INNO NOTES)</t>
  </si>
  <si>
    <t>132480035</t>
  </si>
  <si>
    <t>CND10007THD3</t>
  </si>
  <si>
    <t>HUANENG GN 24(001)(CARBON NEUTRAL BOND)</t>
  </si>
  <si>
    <t>Huaneng Power International, Inc.</t>
  </si>
  <si>
    <t>102481507</t>
  </si>
  <si>
    <t>CND10007V0J5</t>
  </si>
  <si>
    <t>YIWEI LITHIUM ENERGY MTN 24(001)(TECH INNO NOTES)</t>
  </si>
  <si>
    <t>EVE Energy Co., Ltd.</t>
  </si>
  <si>
    <t>102481805</t>
  </si>
  <si>
    <t>CND10007WL74</t>
  </si>
  <si>
    <t>MODERN ENERGY MTN 24(001)(GREEN)</t>
  </si>
  <si>
    <t>102481812</t>
  </si>
  <si>
    <t>CND10007WJN2</t>
  </si>
  <si>
    <t>CONCH CEMENT MTN 24(002)(GREEN)</t>
  </si>
  <si>
    <t>Anhui Conch Cement Co., Ltd.</t>
  </si>
  <si>
    <t>102481846</t>
  </si>
  <si>
    <t>CND10007XGJ4</t>
  </si>
  <si>
    <t>CR LEASING MTN 24(003)(CN BOND)</t>
  </si>
  <si>
    <t>102481853</t>
  </si>
  <si>
    <t>CND10007WJP7</t>
  </si>
  <si>
    <t>CONCH CEMENT MTN 24(001)(GREEN)</t>
  </si>
  <si>
    <t>132480040</t>
  </si>
  <si>
    <t>CND10007XM31</t>
  </si>
  <si>
    <t>THREE GORGES GN 24(002)(CARBON NEUTRAL BOND)</t>
  </si>
  <si>
    <t>NYOCOR Company Limited</t>
  </si>
  <si>
    <t>222480001</t>
  </si>
  <si>
    <t>CND100080KB6</t>
  </si>
  <si>
    <t>BOCOM GREEN BOND 24(01)</t>
  </si>
  <si>
    <t>Bank of Communications</t>
  </si>
  <si>
    <t>262480004</t>
  </si>
  <si>
    <t>CND1000800Q0</t>
  </si>
  <si>
    <t>SUYIN FINANCIAL LEASING GREEN BOND 24(02) BC</t>
  </si>
  <si>
    <t>132480045</t>
  </si>
  <si>
    <t>CND100080HF3</t>
  </si>
  <si>
    <t>CHANGZHOU METRO GN 24(001)(CNB)</t>
  </si>
  <si>
    <t>Changzhou Metro Group Co.,Ltd</t>
  </si>
  <si>
    <t>132480046</t>
  </si>
  <si>
    <t>CND100080ZB4</t>
  </si>
  <si>
    <t>NINGBO RAIL TRANS GN 24(001)</t>
  </si>
  <si>
    <t>132480047</t>
  </si>
  <si>
    <t>CND10004WW90</t>
  </si>
  <si>
    <t>SENE NEW ENERGY GN 22(001)</t>
  </si>
  <si>
    <t>132480048</t>
  </si>
  <si>
    <t>CND100081G14</t>
  </si>
  <si>
    <t>FUZHOU METRO GN 24(001)(CNB)</t>
  </si>
  <si>
    <t>132480050</t>
  </si>
  <si>
    <t>CND100081GL1</t>
  </si>
  <si>
    <t>TONGWEI GN 24(006)(TIN)</t>
  </si>
  <si>
    <t>102482366</t>
  </si>
  <si>
    <t>CND100082TR9</t>
  </si>
  <si>
    <t>RONGHE FINANCING MTN 24(003)(CARBON NEUTRAL BOND)</t>
  </si>
  <si>
    <t>262400001</t>
  </si>
  <si>
    <t>CND1000834J4</t>
  </si>
  <si>
    <t>JIAOYIN FINANCIAL LEASING GREEN BOND 24(01)</t>
  </si>
  <si>
    <t>Bank of Communications Financial Leasing Co., Ltd.</t>
  </si>
  <si>
    <t>132480055</t>
  </si>
  <si>
    <t>CND100082TM0</t>
  </si>
  <si>
    <t>YUN ENERGY INV GN 24(001)</t>
  </si>
  <si>
    <t>102482693</t>
  </si>
  <si>
    <t>CND1000837G3</t>
  </si>
  <si>
    <t>YUEXIU LEASING MTN 24(002) A(GREEN)</t>
  </si>
  <si>
    <t>Guangzhou YUEXIU Financial Leasing Co.,Ltd.</t>
  </si>
  <si>
    <t>102482694</t>
  </si>
  <si>
    <t>CND1000837H1</t>
  </si>
  <si>
    <t>YUEXIU LEASING MTN 24(002) B(GREEN)</t>
  </si>
  <si>
    <t>102482751</t>
  </si>
  <si>
    <t>CND100083PF0</t>
  </si>
  <si>
    <t>KANGFU LEASING MTN 24(002)(SUSTAINABILITY LINKED)</t>
  </si>
  <si>
    <t>China KangFu International Leasing CO.,LTD</t>
  </si>
  <si>
    <t>2202001QF/2202001</t>
  </si>
  <si>
    <t>CND10004S2H3/CND10004R346</t>
  </si>
  <si>
    <t>CDB BOND 2022 01/CDB GREEN BOND 2022 01</t>
  </si>
  <si>
    <t>China Development Bank</t>
  </si>
  <si>
    <t>132480060</t>
  </si>
  <si>
    <t>CND100084R26</t>
  </si>
  <si>
    <t>TONGWEI GN 24(007)(TECH INNO NOTES)</t>
  </si>
  <si>
    <t>102482907</t>
  </si>
  <si>
    <t>CND100085406</t>
  </si>
  <si>
    <t>YUNNAN POWER GENERATION MTN 24(001) (GREEN)</t>
  </si>
  <si>
    <t>Datang Yunnan Power Generation Co.,Ltd</t>
  </si>
  <si>
    <t>102482934</t>
  </si>
  <si>
    <t>CND1000853Z0</t>
  </si>
  <si>
    <t>RONGHE FINANCING MTN 24(004)(CARBON NEUTRAL BOND)</t>
  </si>
  <si>
    <t>132480062</t>
  </si>
  <si>
    <t>CND1000856T6</t>
  </si>
  <si>
    <t>LU HONGQIAO GN 24(001)</t>
  </si>
  <si>
    <t>Shandong Hongqiao New Material Co.,Ltd</t>
  </si>
  <si>
    <t>102482987</t>
  </si>
  <si>
    <t>CND100085QT4</t>
  </si>
  <si>
    <t>YIXING TRANS MTN 24(003) (GREEN)</t>
  </si>
  <si>
    <t>Yixing Transportation Energy Group Co., Ltd.</t>
  </si>
  <si>
    <t>102483098</t>
  </si>
  <si>
    <t>CND100086PR8</t>
  </si>
  <si>
    <t>SHENERGY MTN 24(001) (CARBON NEUTRAL BOND)</t>
  </si>
  <si>
    <t>132480065</t>
  </si>
  <si>
    <t>CND1000876X6</t>
  </si>
  <si>
    <t>CHUAN ENERGY INV GN 24(001)</t>
  </si>
  <si>
    <t>132480066</t>
  </si>
  <si>
    <t>CND100087BY2</t>
  </si>
  <si>
    <t>JINKAI ENERGY GN 24(002)(CNB)</t>
  </si>
  <si>
    <t>102483299</t>
  </si>
  <si>
    <t>CND100088DM1</t>
  </si>
  <si>
    <t>SENE NEW ENERGY MTN 24(003) (GREEN)</t>
  </si>
  <si>
    <t>132480067</t>
  </si>
  <si>
    <t>CND100088L02</t>
  </si>
  <si>
    <t>HUANENG HYDROPOWER GN 24(003)A(TECH INNO NOTES)</t>
  </si>
  <si>
    <t>132480068</t>
  </si>
  <si>
    <t>CND100088KZ8</t>
  </si>
  <si>
    <t>HUANENG HYDROPOWER GN 24(003)B(TECH INNO NOTES)</t>
  </si>
  <si>
    <t>262480005</t>
  </si>
  <si>
    <t>CND100087XS8</t>
  </si>
  <si>
    <t>SUYIN FINANCIAL LEASING GREEN BOND 24(03) BC</t>
  </si>
  <si>
    <t>102400891</t>
  </si>
  <si>
    <t>CND100088PW4</t>
  </si>
  <si>
    <t>KANGFU LEASING MTN 24(003)(CARBON NEUTRAL DEBT)</t>
  </si>
  <si>
    <t>132480073</t>
  </si>
  <si>
    <t>CND10008BCT6</t>
  </si>
  <si>
    <t>GD GN 24(002)(OLD REVOLUTIONARY ZONE)</t>
  </si>
  <si>
    <t>092402001</t>
  </si>
  <si>
    <t>CND100089RP2</t>
  </si>
  <si>
    <t>CDB GREEN BOND 24(01)QINGFA</t>
  </si>
  <si>
    <t>102483775</t>
  </si>
  <si>
    <t>CND10008C7T1</t>
  </si>
  <si>
    <t>YUEXIU GP MTN 24(007)(GREEN)</t>
  </si>
  <si>
    <t>Guangzhou Yuexiu Group Co., Ltd.</t>
  </si>
  <si>
    <t>102400925</t>
  </si>
  <si>
    <t>CND10008C0T6</t>
  </si>
  <si>
    <t>KANGFU LEASING MTN 24(004)(CARBON NEUTRAL DEBT)</t>
  </si>
  <si>
    <t>102483825</t>
  </si>
  <si>
    <t>CND10008CP99</t>
  </si>
  <si>
    <t>RONG CITY RAIL TRANSIT MTN 24(003)(CND)</t>
  </si>
  <si>
    <t>132480076</t>
  </si>
  <si>
    <t>CND10008CCW8</t>
  </si>
  <si>
    <t>TIANCHENG LEASING GN 24(001)(CARBON NEUTRAL BOND)</t>
  </si>
  <si>
    <t>132480077</t>
  </si>
  <si>
    <t>CND10008CR71</t>
  </si>
  <si>
    <t>FUZHOU METRO GN 24(003)(CNB)</t>
  </si>
  <si>
    <t>09240303</t>
  </si>
  <si>
    <t>CND10008CKC3</t>
  </si>
  <si>
    <t>EXPORT-IMPORT GREEN BOND QINGFA 24(03)</t>
  </si>
  <si>
    <t>132480078</t>
  </si>
  <si>
    <t>CND10008CR89</t>
  </si>
  <si>
    <t>FUZHOU METRO GN 24(002)(CNB)</t>
  </si>
  <si>
    <t>132480080</t>
  </si>
  <si>
    <t>DT PG GN 24(001)(CARBON NEUTRAL BOND)</t>
  </si>
  <si>
    <t>132480081</t>
  </si>
  <si>
    <t>CND10008D7X2</t>
  </si>
  <si>
    <t>CHONGQING METRO GN 24(003)(CNB)</t>
  </si>
  <si>
    <t>132480083</t>
  </si>
  <si>
    <t>CND10008D9K5</t>
  </si>
  <si>
    <t>HUANENG HYDROPOWER GN 24(004)(RURAL REVI)</t>
  </si>
  <si>
    <t>132480082</t>
  </si>
  <si>
    <t>CND10008DC44</t>
  </si>
  <si>
    <t>CHONGQING METRO GN 24(004)(CNB)</t>
  </si>
  <si>
    <t>132480084</t>
  </si>
  <si>
    <t>CND10008F3W1</t>
  </si>
  <si>
    <t>NANJING METRO GN 24(006)(CARBON NEUTRAL BOND)</t>
  </si>
  <si>
    <t>132480085</t>
  </si>
  <si>
    <t>CND10008F4J6</t>
  </si>
  <si>
    <t>LU HONGQIAO GN 24(002)</t>
  </si>
  <si>
    <t>102484140</t>
  </si>
  <si>
    <t>CND10008F0X5</t>
  </si>
  <si>
    <t>YUNNAN POWER GENERATION MTN 24(002)(GREEN)</t>
  </si>
  <si>
    <t>132480088</t>
  </si>
  <si>
    <t>CND10008GSS3</t>
  </si>
  <si>
    <t>CHN ENERGY GN 24(001)</t>
  </si>
  <si>
    <t>CHN Energy Investment Group</t>
  </si>
  <si>
    <t>CND10008KRP3</t>
  </si>
  <si>
    <t>JINKAI ENERGY GN 24(003)(CNB)</t>
  </si>
  <si>
    <t>CND10008KHJ7</t>
  </si>
  <si>
    <t>HUANENG HYDROPOWER GN 24(005)(RURAL REVI)</t>
  </si>
  <si>
    <t>CND10008HDQ7</t>
  </si>
  <si>
    <t>CHINA POWER GN 24(003)(CNB)</t>
  </si>
  <si>
    <t>CND10008H4P1</t>
  </si>
  <si>
    <t>QING CHENG NEW ENERGY GN 24(001)(CNB)</t>
  </si>
  <si>
    <t>222480013</t>
  </si>
  <si>
    <t>CND10008Q232</t>
  </si>
  <si>
    <t>BANK OF CHANGSHA GREEN BOND 24(01) B</t>
  </si>
  <si>
    <t>BANK of Changsha Co., Ltd.</t>
  </si>
  <si>
    <t>132480102</t>
  </si>
  <si>
    <t>CND10008M2K9</t>
  </si>
  <si>
    <t>ZHENGZHOU METRO GN 24(002)</t>
  </si>
  <si>
    <t>132480101</t>
  </si>
  <si>
    <t>CND10008LYS1</t>
  </si>
  <si>
    <t>CHINA ENERGY ENGINEERING GN 24(002)(CNB)</t>
  </si>
  <si>
    <t>132480103</t>
  </si>
  <si>
    <t>CND10008M3L5</t>
  </si>
  <si>
    <t>STATE ENERGY NEW ENERGY GN 24(004)</t>
  </si>
  <si>
    <t>102484975</t>
  </si>
  <si>
    <t>CND10008MGZ1</t>
  </si>
  <si>
    <t>HUADIAN LEASING MTN 24(001)(GREEN)</t>
  </si>
  <si>
    <t>Huadian Financial Leasing Co.,Ltd.</t>
  </si>
  <si>
    <t>102485060</t>
  </si>
  <si>
    <t>CND10008MQ62</t>
  </si>
  <si>
    <t>YUNNAN POWER GENERATION MTN 24(003)(GREEN)</t>
  </si>
  <si>
    <t>132480154</t>
  </si>
  <si>
    <t>CND10008MW15</t>
  </si>
  <si>
    <t>THREE GORGES GN 24(003)(CARBON NEUTRAL BOND)</t>
  </si>
  <si>
    <t>132480155</t>
  </si>
  <si>
    <t>CND10008MRG8</t>
  </si>
  <si>
    <t>TIANCHENG LEASING GN 24(002)(CARBON NEUTRAL BOND)</t>
  </si>
  <si>
    <t>102485113</t>
  </si>
  <si>
    <t>CND1000916J9</t>
  </si>
  <si>
    <t>HUADIAN LEASING MTN 24(002)(GREEN)</t>
  </si>
  <si>
    <t>132480156</t>
  </si>
  <si>
    <t>CND10008MW07</t>
  </si>
  <si>
    <t>THREE GORGES GN 24(004)(CARBON NEUTRAL BOND)</t>
  </si>
  <si>
    <t>102485130</t>
  </si>
  <si>
    <t>CND10008PZM2</t>
  </si>
  <si>
    <t>SHENYANG METRO MTN 24(008)(GREEN)</t>
  </si>
  <si>
    <t>132480157</t>
  </si>
  <si>
    <t>CND10008PZY7</t>
  </si>
  <si>
    <t>TONGWEI GN 24(008)(TECH INNO NOTES)</t>
  </si>
  <si>
    <t>132480160</t>
  </si>
  <si>
    <t>CND10008PYF9</t>
  </si>
  <si>
    <t>LONGYUAN POWER GN 24(001)</t>
  </si>
  <si>
    <t>CND10008RDV6</t>
  </si>
  <si>
    <t>THREE GORGES GN 24(009)(CARBON NEUTRAL BOND)</t>
  </si>
  <si>
    <t>CND10008R7B2</t>
  </si>
  <si>
    <t>THREE GORGES GN 24(008)(CARBON NEUTRAL BOND)</t>
  </si>
  <si>
    <t>CND10008R792</t>
  </si>
  <si>
    <t>THREE GORGES GN 24(007)(CARBON NEUTRAL BOND)</t>
  </si>
  <si>
    <t>CND10008QVJ5</t>
  </si>
  <si>
    <t>THREE GORGES GN 24(006)(CARBON NEUTRAL BOND)</t>
  </si>
  <si>
    <t>CND10008QH85</t>
  </si>
  <si>
    <t>DATANG SHANXI MTN 24(003) (GREEN)</t>
  </si>
  <si>
    <t xml:space="preserve">Datang Shanxi Power Generation Co.,Ltd </t>
  </si>
  <si>
    <t>CND10008QLF4</t>
  </si>
  <si>
    <t>JINKAI ENERGY GN 24(004)(CNB)</t>
  </si>
  <si>
    <t>CND10008Q588</t>
  </si>
  <si>
    <t>FUZHOU METRO GN 24(004)(CNB)</t>
  </si>
  <si>
    <t>CND10008QCT4</t>
  </si>
  <si>
    <t>THREE GORGES GN 24(005)(CARBON NEUTRAL BOND)</t>
  </si>
  <si>
    <t>CND10008SDJ9</t>
  </si>
  <si>
    <t>SU GUOXIN GN 25(001)</t>
  </si>
  <si>
    <t>CND10008SFK2</t>
  </si>
  <si>
    <t>NANJING METRO GN 25(001)</t>
  </si>
  <si>
    <t>CND10008SDT8</t>
  </si>
  <si>
    <t>JINKAI ENERGY GN 25(001)(CARBON NEUTRAL BOND)</t>
  </si>
  <si>
    <t>CND10008RQQ8</t>
  </si>
  <si>
    <t>LU HONGQIAO GN 25(001)</t>
  </si>
  <si>
    <t>CND10008ZC63</t>
  </si>
  <si>
    <t>HAIER SMART HOME MTN 25(001)(GREEN TWO NEW)</t>
  </si>
  <si>
    <t>Haier Smart Home Co., LTD.</t>
  </si>
  <si>
    <t>CND10008Z6G3</t>
  </si>
  <si>
    <t>CHINA NUCLEAR LEASING GN 25(001)(CNB)</t>
  </si>
  <si>
    <t>CND10008Z456</t>
  </si>
  <si>
    <t>TIANCHENG LEASING GN 2025(001)(CN BOND)</t>
  </si>
  <si>
    <t>CND10008YY19</t>
  </si>
  <si>
    <t>SENE NEW ENERGY GN 25(001)</t>
  </si>
  <si>
    <t>CND10008Z2F4</t>
  </si>
  <si>
    <t>CHONGQING METRO GN 25(001)(CNB)</t>
  </si>
  <si>
    <t>CND10008YP51</t>
  </si>
  <si>
    <t>RONGHE FINANCING GN 25(001)(CARBON NEUTRAL BOND)</t>
  </si>
  <si>
    <t>092504002</t>
  </si>
  <si>
    <t>CND100097476</t>
  </si>
  <si>
    <t>AGRICULTURAL DEV GREEN BOND 25(02)</t>
  </si>
  <si>
    <t>Agricultural Development Bank of China</t>
  </si>
  <si>
    <t>CND100093YF1</t>
  </si>
  <si>
    <t>HUADIAN LEASING MTN 25(001)(GREEN)</t>
  </si>
  <si>
    <t>CND100092RS0</t>
  </si>
  <si>
    <t>SHANGHAI YUEXIU MTN 25(001)(GREEN)</t>
  </si>
  <si>
    <t>Shanghai Yuexiu Financial Leasing Co., Ltd.</t>
  </si>
  <si>
    <t>CND100092MF8</t>
  </si>
  <si>
    <t>CHONGQING METRO GN 25(002)(CNB)</t>
  </si>
  <si>
    <t>CND100092MZ6</t>
  </si>
  <si>
    <t>FUZHOU METRO GN 25(001)(CNB)</t>
  </si>
  <si>
    <t>CND100092JL2</t>
  </si>
  <si>
    <t>HUANENG HYDROPOWER GN 25(001)</t>
  </si>
  <si>
    <t>CND100092KB1</t>
  </si>
  <si>
    <t>YINBAO HOLDING GN 25(001)(SUSTAINABILITY-LINKED)</t>
  </si>
  <si>
    <t>JIANGSU YINBAO HOLDING GROUP CO.,LTD.</t>
  </si>
  <si>
    <t>CND100092LD5</t>
  </si>
  <si>
    <t>SHENERGY MTN 25(001)(CARBON NEUTRAL BOND)</t>
  </si>
  <si>
    <t>CND100092LK0</t>
  </si>
  <si>
    <t>SUZHOU ENERGY DEV GN 25(001)(SL)</t>
  </si>
  <si>
    <t>Suzhou Energy Development Group Co., Ltd.</t>
  </si>
  <si>
    <t>CND1000951L2</t>
  </si>
  <si>
    <t>LU HONGQIAO GN 25(002) (RURAL REVITALIZATION)</t>
  </si>
  <si>
    <t>CND100095NK9</t>
  </si>
  <si>
    <t>KANGFU LEASING MTN 25(001) (CARBON NEUTRAL BOND)</t>
  </si>
  <si>
    <t>CND100095PX7</t>
  </si>
  <si>
    <t>GD GN 25(001) (RURAL REVITALIZATION)</t>
  </si>
  <si>
    <t>CND100095PP3</t>
  </si>
  <si>
    <t>THREE GORGES NEW ENERGY GN 25(001)(CNB)</t>
  </si>
  <si>
    <t>CND100096BG0</t>
  </si>
  <si>
    <t>YANTAI SALVAGE GN 25(001)</t>
  </si>
  <si>
    <t>China Yantai Salvage Bureau</t>
  </si>
  <si>
    <t>CND100096DQ5</t>
  </si>
  <si>
    <t>JINKAI NEW ENERGY GN 25(002)(CARBON NEUTRAL BOND)</t>
  </si>
  <si>
    <t>CND100096PG0</t>
  </si>
  <si>
    <t>THREE GORGES GN 25(001)(CARBON NEUTRAL BOND)</t>
  </si>
  <si>
    <t>CND100096TP3</t>
  </si>
  <si>
    <t>THREE GORGES GN 25(002)(CARBON NEUTRAL BOND)</t>
  </si>
  <si>
    <t>CND100097591</t>
  </si>
  <si>
    <t>YUE ENVIRONMENTAL PROTECTION MTN 25(001)(GREEN)</t>
  </si>
  <si>
    <t>Guangdong HuanBao Group Co., Ltd.</t>
  </si>
  <si>
    <t>CND100097567</t>
  </si>
  <si>
    <t>YUNNAN POWER GENERATION MTN 25(001)(GREEN)</t>
  </si>
  <si>
    <t>CND100097849</t>
  </si>
  <si>
    <t>THREE GORGES NEW ENERGY GN 25(002)(CNB)</t>
  </si>
  <si>
    <t>CND100098J53</t>
  </si>
  <si>
    <t>BEIQING ELECTRIC POWER GN 25(001)</t>
  </si>
  <si>
    <t>TIANJIN BEIQING ELECTRIC SMART ENERGY GROUP LIMITED</t>
  </si>
  <si>
    <t>CND100099BL4</t>
  </si>
  <si>
    <t>SU GUOXIN GN 25(002)(TWO NEW TECH INNO BOND)</t>
  </si>
  <si>
    <t>CND100099J78</t>
  </si>
  <si>
    <t>CALB GN 25(001)(TECH INNO BOND)</t>
  </si>
  <si>
    <t>CALB Group Co., Ltd.</t>
  </si>
  <si>
    <t>CND100099J45</t>
  </si>
  <si>
    <t>LONGYUAN POWER GN 25(001)</t>
  </si>
  <si>
    <t>CND100099N80</t>
  </si>
  <si>
    <t>YALONG RIVER MTN 25(001)(CARBON NEUTRAL BOND) A</t>
  </si>
  <si>
    <t>CND100099N72</t>
  </si>
  <si>
    <t>YALONG RIVER MTN 25(001)(CARBON NEUTRAL BOND) B</t>
  </si>
  <si>
    <t>CND100099Z78</t>
  </si>
  <si>
    <t>RONGHE FINANCING MTN 25(002)(CARBON NEUTRAL BOND)</t>
  </si>
  <si>
    <t>CND10009B7R5</t>
  </si>
  <si>
    <t>HUANENG HYDROPOWER GN 25(004)(TIB/RURAL REVI)</t>
  </si>
  <si>
    <t>CND10009B7H6</t>
  </si>
  <si>
    <t>HUADIAN LEASING MTN 25(002)(GREEN)</t>
  </si>
  <si>
    <t>CND10009B653</t>
  </si>
  <si>
    <t>DATANG LEASING GN 25(002) A</t>
  </si>
  <si>
    <t>CND10009B646</t>
  </si>
  <si>
    <t>DATANG LEASING GN 25(002) B</t>
  </si>
  <si>
    <t>CND10009BCV0</t>
  </si>
  <si>
    <t>LU HONGQIAO GN 25(003) (TECH INNO BOND)</t>
  </si>
  <si>
    <t>CND10009BK52</t>
  </si>
  <si>
    <t>CECEP GN 25(001)(TECH INNO BOND)</t>
  </si>
  <si>
    <t>China Energy Conservation and Environmental Protection Group</t>
  </si>
  <si>
    <t>CND10009GBF4</t>
  </si>
  <si>
    <t>SENE NEW ENERGY GN 25(002)(TIB)</t>
  </si>
  <si>
    <t>CND10009G967</t>
  </si>
  <si>
    <t>KANGFU LEASING MTN 25(004)(CARBON NEUTRAL BOND)</t>
  </si>
  <si>
    <t>CND10009G314</t>
  </si>
  <si>
    <t>LU HI-SPEED GN 25(005)(CARBON NEUTRAL BOND)</t>
  </si>
  <si>
    <t>CND10009G2G4</t>
  </si>
  <si>
    <t>HONG KONG FIN GN 25(001)(CARBON NEUTRAL BOND)</t>
  </si>
  <si>
    <t>CHINA HUANENG GROUP TREASURY MANAGEMENT (HONG KONG) LIMITED</t>
  </si>
  <si>
    <t>CND10009FW21</t>
  </si>
  <si>
    <t>YUNNAN POWER GENERATION MTN 25(002) A(GREEN)</t>
  </si>
  <si>
    <t>CND10009F050</t>
  </si>
  <si>
    <t>HN HYDROPOWER GN 25(005)(TECH INNO BOND)</t>
  </si>
  <si>
    <t>CND10009F0S4</t>
  </si>
  <si>
    <t>THREE GORGES GN 25(004)(CARBON NEUTRAL BOND)</t>
  </si>
  <si>
    <t>CND10009DW31</t>
  </si>
  <si>
    <t>HAIER SMART HOME MTN 25(002)(GTN TECH INNO BOND)</t>
  </si>
  <si>
    <t>CND10009DWD2</t>
  </si>
  <si>
    <t>THREE GORGES GN 25(003)(CARBON NEUTRAL BOND)</t>
  </si>
  <si>
    <t>CND10009DQW4</t>
  </si>
  <si>
    <t>TIANCHENG LEASING GN 25(002)(CARBON NEUTRAL BOND)</t>
  </si>
  <si>
    <t>CND10009CXW2</t>
  </si>
  <si>
    <t>RONGHE FINANCING MTN 25(003)(CARBON NEUTRAL BOND)</t>
  </si>
  <si>
    <t>CND10009D1Z9</t>
  </si>
  <si>
    <t>FUZHOU METRO GN 25(002)(CARBON NEUTRAL BOND)</t>
  </si>
  <si>
    <t>STATE GRID INTERNATIONAL LEASING CO.,LTD.</t>
  </si>
  <si>
    <t>CND10009CC36</t>
  </si>
  <si>
    <t>KANGFU LEASING MTN 25(002)(CARBON NEUTRAL BOND)</t>
  </si>
  <si>
    <t>CND10009KFQ4</t>
  </si>
  <si>
    <t>CMB FINANCIAL LEASING GREEN BOND 25(01)</t>
  </si>
  <si>
    <t>CMB Financial Leasing Co., Ltd.</t>
  </si>
  <si>
    <t>CND10009HQM6</t>
  </si>
  <si>
    <t>LU HONGQIAO GN 25(004)(TECH INNO BOND)</t>
  </si>
  <si>
    <t>CND10009HPS5</t>
  </si>
  <si>
    <t>JIN CAPITAL ENVIR PROT MTN 25(001)(GREEN)</t>
  </si>
  <si>
    <t>Tianjin Capital Environmental Protection Group Company Limited</t>
  </si>
  <si>
    <t>CND10009HSK6</t>
  </si>
  <si>
    <t>HN HYDROPOWER GN 25(007)(TECH INNO BOND)</t>
  </si>
  <si>
    <t>CND10009JC05</t>
  </si>
  <si>
    <t>CHINA GAS GN 25(004)</t>
  </si>
  <si>
    <t>CHINA GAS HOLDINGS LIMITED</t>
  </si>
  <si>
    <t>CND10009K3Y9</t>
  </si>
  <si>
    <t>HUADIAN JIANGSU GN 25(001)</t>
  </si>
  <si>
    <t>Huadian Jiangsu Energy Co., Ltd.</t>
  </si>
  <si>
    <t>CND10009K3Z6</t>
  </si>
  <si>
    <t>HUADIAN LEASING MTN 25(003)(GREEN)</t>
  </si>
  <si>
    <t>CND10009K3P7</t>
  </si>
  <si>
    <t>STATE GRID LEASING MTN 25(005)(GREEN)</t>
  </si>
  <si>
    <t>CND10009K5C0</t>
  </si>
  <si>
    <t>CHINA NUCLEAR LEASING MTN 25(002)(CNB)</t>
  </si>
  <si>
    <t>CND10009KG24</t>
  </si>
  <si>
    <t>HENAN POWER GENERATION MTN 25(002)(GREEN)</t>
  </si>
  <si>
    <t>CND10009LHV8</t>
  </si>
  <si>
    <t>RONGHE FINANCING MTN 25(004)(CNB)</t>
  </si>
  <si>
    <t>CND10009MD66</t>
  </si>
  <si>
    <t>SUZHOU RAIL TRANSIT GN 25(002)(CNB)</t>
  </si>
  <si>
    <t>Suzhou Rail Transit Group Co., Ltd.</t>
  </si>
  <si>
    <t>CND10009N906</t>
  </si>
  <si>
    <t>QINGDAO METRO MTN 25(003)(CNB) A</t>
  </si>
  <si>
    <t>CND10009ND40</t>
  </si>
  <si>
    <t>NORTH SEWAGE TREATMENT GN 25(001)</t>
  </si>
  <si>
    <t>Beijing Beipai Industrial Development Group Co., Ltd.</t>
  </si>
  <si>
    <t>CND10009P687</t>
  </si>
  <si>
    <t>STATE GRID XINYUAN GN 25(001)(RURAL REVI)</t>
  </si>
  <si>
    <t>STATE GRID XINYUAN HOLDINGS LIMITED</t>
  </si>
  <si>
    <t>CND10009PCK3</t>
  </si>
  <si>
    <t>NINGBO WATER MTN 25(002)(GREEN)</t>
  </si>
  <si>
    <t>Ningbo Water Environment Group Co., Ltd.</t>
  </si>
  <si>
    <t>CND10009PD63</t>
  </si>
  <si>
    <t>NINGBO WATER MTN 25(001)(GREEN)</t>
  </si>
  <si>
    <t>CND10009PPS8</t>
  </si>
  <si>
    <t>CHINA NUCLEAR LEASING GN 25(003)(CNB)</t>
  </si>
  <si>
    <t>CND10009PPK5</t>
  </si>
  <si>
    <t>WUHAN SEWAGE GN 25(002)</t>
  </si>
  <si>
    <t>Wuhan Urban Drainage Development Co.,ltd.</t>
  </si>
  <si>
    <t>CND10009PR59</t>
  </si>
  <si>
    <t>FUZHOU METRO GN 25(003)(CARBON NEUTRAL BOND)</t>
  </si>
  <si>
    <t>CND10009PZW9</t>
  </si>
  <si>
    <t>STATE GRID XINYUAN GN 25(003)</t>
  </si>
  <si>
    <t>CND10009PZV1</t>
  </si>
  <si>
    <t>STATE GRID XINYUAN GN 25(002)</t>
  </si>
  <si>
    <t>CND10009QKZ2</t>
  </si>
  <si>
    <t>YANGTZE INV MTN 25(001)(CARBON NEUTRAL BOND)</t>
  </si>
  <si>
    <t>China Three Gorges Investment Management Co., Ltd.</t>
  </si>
  <si>
    <t>CND10009QKB3</t>
  </si>
  <si>
    <t>YUNNAN POWER GN MTN 25(003)(GREEN)</t>
  </si>
  <si>
    <t>CND10009R238</t>
  </si>
  <si>
    <t>NANCHANG RAIL TRANSIT MTN 25(001)(GREEN)</t>
  </si>
  <si>
    <t>CND10009R1X8</t>
  </si>
  <si>
    <t>TONGWEI GN 25(002)(TECH INNO BOND)</t>
  </si>
  <si>
    <t>CND10009R667</t>
  </si>
  <si>
    <t>STATE GRID XINYUAN GN 25(004)</t>
  </si>
  <si>
    <t>CND10009R5H2</t>
  </si>
  <si>
    <t>STATE GRID XINYUAN GN 25(005)</t>
  </si>
  <si>
    <t>CND10009R477</t>
  </si>
  <si>
    <t>STATE GRID XINYUAN GN 25(006)</t>
  </si>
  <si>
    <t>CND10009RG43</t>
  </si>
  <si>
    <t>STATE GRID XINYUAN GN 25(007)(RURAL REVI)</t>
  </si>
  <si>
    <t>CND10009RFL0</t>
  </si>
  <si>
    <t>CHINA POWER GN 25(004)(BLUE BOND)</t>
  </si>
  <si>
    <t>CND10009T5P3</t>
  </si>
  <si>
    <t>DONGGUAN RAIL TRANSIT GN 25(001)</t>
  </si>
  <si>
    <t>Dongguan Rail Transit CO.,LTD.</t>
  </si>
  <si>
    <t>012582425</t>
  </si>
  <si>
    <t>CND10009T796</t>
  </si>
  <si>
    <t>CHINA NUCLEAR LEASING GN 25(002)</t>
  </si>
  <si>
    <t>CND10009T5X7</t>
  </si>
  <si>
    <t>STATE GRID XINYUAN GN 25(008)</t>
  </si>
  <si>
    <t>CND10009TXX4</t>
  </si>
  <si>
    <t>STATE GRID XINYUAN GN 25(009)(RURAL REVI)</t>
  </si>
  <si>
    <t>CND10009TZ71</t>
  </si>
  <si>
    <t>TIANCHENG LEASING GN 25(003)(CNB/RR)</t>
  </si>
  <si>
    <t>CND10009TYQ6</t>
  </si>
  <si>
    <t>THREE GORGES GN 25(005)(CARBON NEUTRAL BOND)</t>
  </si>
  <si>
    <t>CND10009V008</t>
  </si>
  <si>
    <t>THREE GORGES GN 25(006)(CARBON NEUTRAL BOND)</t>
  </si>
  <si>
    <t>CND10009V1R4</t>
  </si>
  <si>
    <t>CGN WIND ENERGY GN 25(003)(RURAL REVITALIZATION)</t>
  </si>
  <si>
    <t>CND10009V347</t>
  </si>
  <si>
    <t>SHAOXING RAIL TRANSIT GN 25(001)</t>
  </si>
  <si>
    <t>CND10009V5Q7</t>
  </si>
  <si>
    <t>CGN WIND ENERGY GN 25(004)(RURAL REVITALIZATION)</t>
  </si>
  <si>
    <t>CND10009V5P9</t>
  </si>
  <si>
    <t>STATE GRID XINYUAN GN 25(010)(RURAL REVI)</t>
  </si>
  <si>
    <t>CND10009WDL5</t>
  </si>
  <si>
    <t>CHINA INNOVAIR MTN 25(002)(TECH INNOVATION BOND)</t>
  </si>
  <si>
    <t>CND10009WJT5</t>
  </si>
  <si>
    <t>PEARL INTERCITY RAILWAY MTN 25(001)(GREEN)</t>
  </si>
  <si>
    <t>Guangdong Guangzhu Intercity Rail Transit Co., Ltd.</t>
  </si>
  <si>
    <t>CND10009ZS64</t>
  </si>
  <si>
    <t>YUNNAN POWER GENERATION MTN 25(005)(TIB)</t>
  </si>
  <si>
    <t>CND10009ZH00</t>
  </si>
  <si>
    <t>HN HYDROPOWER GN 25(011)(TECH INNO BOND)</t>
  </si>
  <si>
    <t>CND10009Y3T3</t>
  </si>
  <si>
    <t>CHINA INNOVAIR MTN 25(003)(TECH INNO BOND)</t>
  </si>
  <si>
    <t>CND10009XVJ9</t>
  </si>
  <si>
    <t>SUZHOU BUS MTN 25(002)(CARBON NEUTRAL BOND)</t>
  </si>
  <si>
    <t>Suzhou Public Transport Group Co., Ltd.</t>
  </si>
  <si>
    <t>CND10009XRT6</t>
  </si>
  <si>
    <t>LU HONGQIAO GN 25(005)(TECH INNO BOND)</t>
  </si>
  <si>
    <t>CND10009XQ50</t>
  </si>
  <si>
    <t>TONGWEI GN 25(003)(TECH INNO BOND)</t>
  </si>
  <si>
    <t>CND10009XK64</t>
  </si>
  <si>
    <t>YUNNAN POWER MTN 25(004)(TECH INNO BOND)</t>
  </si>
  <si>
    <t>CND10009XCC4</t>
  </si>
  <si>
    <t>GUOXUAN GN 25(001)(TECH INNO BOND)</t>
  </si>
  <si>
    <t>Gotion High-Tech Co., Ltd.</t>
  </si>
  <si>
    <t>CND10009X6P5</t>
  </si>
  <si>
    <t>TIANCHENG LEASING GN 25(004)(CARBON NEUTRAL BOND)</t>
  </si>
  <si>
    <t>CND10009X392</t>
  </si>
  <si>
    <t>SHAOXING RAIL TRANSIT GN 25(002)</t>
  </si>
  <si>
    <t>CND10009X384</t>
  </si>
  <si>
    <t>INNER MONGOLIA POWER INV GN 25(001)(RURAL REV)</t>
  </si>
  <si>
    <t>Inner Mongolia Energy Group Co., Ltd.</t>
  </si>
  <si>
    <t>Ganfeng Lithium Group Co., Ltd.</t>
  </si>
  <si>
    <t>CND1000B0FT6</t>
  </si>
  <si>
    <t>GUANGZHOU SEWAGE PURIFICATION GN 25(001)</t>
  </si>
  <si>
    <t>Guangzhou Sewage Purification Co., LTD</t>
  </si>
  <si>
    <t>CND1000B0HP0</t>
  </si>
  <si>
    <t>TONGWEI GN 25(004)(TECH INNOVATION BOND)</t>
  </si>
  <si>
    <t>CND1000B0H98</t>
  </si>
  <si>
    <t>E ENERGY MTN 25(001)(CARBON NEUTRAL BOND)</t>
  </si>
  <si>
    <t>CND1000B0NT0</t>
  </si>
  <si>
    <t>CR LEASING GN 25(003)(CARBON NEUTRAL BOND)</t>
  </si>
  <si>
    <t>CND1000B0RC7</t>
  </si>
  <si>
    <t>THREE GORGES GN 25(007)(CARBON NEUTRAL BOND)</t>
  </si>
  <si>
    <t>CND1000B0RD5</t>
  </si>
  <si>
    <t>THREE GORGES GN 25(008)(CARBON NEUTRAL BOND)</t>
  </si>
  <si>
    <t>CND1000B18J8</t>
  </si>
  <si>
    <t>THREE GORGES GN 25(009)(CARBON NEUTRAL BOND)</t>
  </si>
  <si>
    <t>012583175</t>
  </si>
  <si>
    <t>CND1000B1B77</t>
  </si>
  <si>
    <t>NINGBO WATER SCP 25(001)(GREEN)</t>
  </si>
  <si>
    <t>CND1000B1C19</t>
  </si>
  <si>
    <t>THREE GORGES GN 25(010)(CARBON NEUTRAL BOND)</t>
  </si>
  <si>
    <t>102680004</t>
  </si>
  <si>
    <t>CND1000B1DT9</t>
  </si>
  <si>
    <t>NANCHANG RAIL TRANSIT MTN 26(001)(GREEN)</t>
  </si>
  <si>
    <t>102680049</t>
  </si>
  <si>
    <t>CND1000B1HP8</t>
  </si>
  <si>
    <t>NANCHANG RAIL TRANSIT MTN 26(002)(GREEN)</t>
  </si>
  <si>
    <t>132680001</t>
  </si>
  <si>
    <t>CND1000B1V16</t>
  </si>
  <si>
    <t>CN NUCLEAR LEASING GN 26(001)(CNB)</t>
  </si>
  <si>
    <t>102680164</t>
  </si>
  <si>
    <t>CND1000B1V40</t>
  </si>
  <si>
    <t>HUNAN CHENG RAILWAY MTN 26(001)(GREEN)</t>
  </si>
  <si>
    <t>HUNAN INTERCITY RAILWAY CO.,LTD</t>
  </si>
  <si>
    <t>132680002</t>
  </si>
  <si>
    <t>CND1000B1X97</t>
  </si>
  <si>
    <t>STATE GRID XINYUAN GN 26(001)(RURAL REVI)</t>
  </si>
  <si>
    <t>132680004</t>
  </si>
  <si>
    <t>CND1000B23S9</t>
  </si>
  <si>
    <t>TONGWEI GN 26(001)(TECH INNOVATION BOND)</t>
  </si>
  <si>
    <t>132680005</t>
  </si>
  <si>
    <t>CND1000B25C8</t>
  </si>
  <si>
    <t>STATE GRID XINYUAN GN 26(002)(RURAL REVI)</t>
  </si>
  <si>
    <t>012680278</t>
  </si>
  <si>
    <t>CND1000B4Y77</t>
  </si>
  <si>
    <t>GANFENG LITHIUM SCP 26(001)(TIB)</t>
  </si>
  <si>
    <t>Source: Expert Group, Green Finance Committee of China Society for Finance and Banking</t>
  </si>
  <si>
    <t xml:space="preserve">This table is the English translation from the Chinese version.  In case of any inconsistency between Chinese and English contents, the Chinese version should prevail. </t>
  </si>
  <si>
    <t>CND1000B5PJ5</t>
  </si>
  <si>
    <t>HN HYDROPOWER GN 26(002)(TECH INNO BOND)</t>
  </si>
  <si>
    <t>CND1000B5KR9</t>
  </si>
  <si>
    <t>E ENERGY GN 26(001)(CARBON NEUTRAL BOND)</t>
  </si>
  <si>
    <t>CND1000B5KX7</t>
  </si>
  <si>
    <t>NINGDE TIMES MTN 26(001)(TECH INNO BOND)</t>
  </si>
  <si>
    <t>CND1000B5G86</t>
  </si>
  <si>
    <t>STATE GRID XINYUAN GN 26(004)(CARBON NEUTRAL BOND)</t>
  </si>
  <si>
    <t>CND1000B5G78</t>
  </si>
  <si>
    <t>STATE GRID XINYUAN GN 26(003)(CARBON NEUTRAL BOND)</t>
  </si>
  <si>
    <t>CND1000B5G60</t>
  </si>
  <si>
    <t>LU HONGQIAO GN 26(001)(TECHNICAL INNOVATION BOND)</t>
  </si>
  <si>
    <t>Fareast Credit</t>
  </si>
  <si>
    <t>012680643</t>
    <phoneticPr fontId="14" type="noConversion"/>
  </si>
  <si>
    <t>012680812</t>
    <phoneticPr fontId="14" type="noConversion"/>
  </si>
  <si>
    <t>CND1000B7SJ5</t>
  </si>
  <si>
    <t>CND1000B7SK3</t>
  </si>
  <si>
    <t>CND1000B7SL1</t>
  </si>
  <si>
    <t>CND1000B8044</t>
  </si>
  <si>
    <t>CND1000B8051</t>
  </si>
  <si>
    <t>CND1000B81V1</t>
  </si>
  <si>
    <t>CND1000B8689</t>
  </si>
  <si>
    <t>CND1000B8937</t>
  </si>
  <si>
    <t>CND1000B89P6</t>
  </si>
  <si>
    <t>CND1000B8BW2</t>
  </si>
  <si>
    <t>CND1000B8C95</t>
  </si>
  <si>
    <t>CND1000B8DX6</t>
  </si>
  <si>
    <t>CND1000B8SR6</t>
  </si>
  <si>
    <t>CND1000B8VS8</t>
  </si>
  <si>
    <t>CND1000B8XH7</t>
  </si>
  <si>
    <t>CND1000B92R6</t>
  </si>
  <si>
    <t>CND1000B93Q6</t>
  </si>
  <si>
    <t>CND1000B96S5</t>
  </si>
  <si>
    <t>GUANGZHOU SEWAGE PURIFICATION GN 26(001) A</t>
  </si>
  <si>
    <t>GUANGZHOU SEWAGE PURIFICATION GN 26(001) B</t>
  </si>
  <si>
    <t>TIANCHENG LEASING GN 26(001)(CARBON NEUTRAL BOND)</t>
  </si>
  <si>
    <t>STATE GRID XINYUAN GN 26(005)(RURAL REV)</t>
  </si>
  <si>
    <t>TONGWEI GN 26(002)(TECH INNO BOND)</t>
  </si>
  <si>
    <t>TIANCHENG LEASING GN 26(002)(CARBON NEUTRAL BOND)</t>
  </si>
  <si>
    <t>FUZHOU METRO GN 26(001)(CARBON NEUTRAL BOND)</t>
  </si>
  <si>
    <t>STATE GRID XINYUAN GN 26(006)(RURAL REV)</t>
  </si>
  <si>
    <t>TCL INDUSTRIAL SCP 26(001)(GREEN TWO NEW)</t>
  </si>
  <si>
    <t>TCL Industry Holding Co., Ltd.</t>
  </si>
  <si>
    <t>NANCHANG RAIL TRANSIT MTN 26(003)(GREEN)</t>
  </si>
  <si>
    <t>HN HYDROPOWER GN 26(003)(RURAL REVITALIZATION)</t>
  </si>
  <si>
    <t>HUAYOU COBALT MTN 26(004)(TECH INNO BOND)</t>
  </si>
  <si>
    <t>Zhejiang Huayou Cobalt Co., Ltd.</t>
  </si>
  <si>
    <t>GUOXUAN HI-TECH GN 26(001)</t>
  </si>
  <si>
    <t>HN HYDROPOWER GN 26(004)(RURAL REVITALIZATION)</t>
  </si>
  <si>
    <t>JIC LEASING MTN 26(001)(GREEN)</t>
  </si>
  <si>
    <t>JIC Leasing Co., Ltd. </t>
  </si>
  <si>
    <t>KUNSHAN WATER GN 26(001)(SUSTAINABILITY-LINKED)</t>
  </si>
  <si>
    <t>Kunshan Water Group Co., Ltd.</t>
  </si>
  <si>
    <t>WANHUA CHEM GN 26(005)(TECH INNO BOND)</t>
  </si>
  <si>
    <t>Wanhua Chemical Group Co.,Ltd</t>
  </si>
  <si>
    <t>TIANCHENG LEASING GN 26(010)(CARBON NEUTRAL BOND)</t>
  </si>
  <si>
    <t>012680871</t>
  </si>
  <si>
    <t>CND1000BBS38</t>
  </si>
  <si>
    <t>GUAN RAIL TRANSIT GN 26(001)</t>
  </si>
  <si>
    <t>CND1000BBS12</t>
  </si>
  <si>
    <t>NINGDE TIMES MTN 26(002)(TECH INNO BOND)</t>
  </si>
  <si>
    <t>CND1000BBQ30</t>
  </si>
  <si>
    <t>GUOXUAN HIGH-TECH GN 26(002)(TECH INNO BOND)</t>
  </si>
  <si>
    <t>CND1000BBPF8</t>
  </si>
  <si>
    <t>CHINA INNOVATION AVIATION MTN 26(002)(TIB)</t>
  </si>
  <si>
    <t>CND1000BBGH3</t>
  </si>
  <si>
    <t>HN HYDROPOWER GN 26(005)(RURAL REVI)</t>
  </si>
  <si>
    <t>CND1000BBFJ1</t>
  </si>
  <si>
    <t>GANFENG LITHIUM MTN 26(001)(GREEN)</t>
  </si>
  <si>
    <t>CND1000BBGJ9</t>
  </si>
  <si>
    <t>MINGYANG SMART GN 26(001)(TECH INNO BOND)</t>
  </si>
  <si>
    <t>Guangdong Mingyang Wind Power Industry Group Co.,Ltd.</t>
  </si>
  <si>
    <t>CND1000BBG16</t>
  </si>
  <si>
    <t>CHINA INNOVATION AVIATION MTN 26(001)(TIB)</t>
  </si>
  <si>
    <t>CND1000BBGK7</t>
  </si>
  <si>
    <t>SHAOXING RAIL TRANSIT GN 26(001)</t>
  </si>
  <si>
    <t>CND1000BBD68</t>
  </si>
  <si>
    <t>TONGWEI GN 26(004)(TECH INNOVATION BOND)</t>
  </si>
  <si>
    <t>CND1000BB599</t>
  </si>
  <si>
    <t>YANGZHOU TRANS GN 26(002)(CARBON NEUTRAL BOND)</t>
  </si>
  <si>
    <t>CND1000BB0V1</t>
  </si>
  <si>
    <t>E ENERGY MTN 26(003)(CARBON NEUTRAL BOND)</t>
  </si>
  <si>
    <t>CND1000BB102</t>
  </si>
  <si>
    <t>E ENERGY MTN 26(004)(CARBON NEUTRAL BOND)</t>
  </si>
  <si>
    <t>CND1000B9T61</t>
  </si>
  <si>
    <t>CGN WIND ENERGY GN 26(001)</t>
  </si>
  <si>
    <t>CND1000B9T53</t>
  </si>
  <si>
    <t>CGN WIND ENERGY GN 26(002)</t>
  </si>
  <si>
    <t>CND1000B9T46</t>
  </si>
  <si>
    <t>JINKAI NEW ENERGY GN 26(001)(CARBON NEUTRAL BOND)</t>
  </si>
  <si>
    <t>CND1000B9LZ2</t>
  </si>
  <si>
    <t>STATE GRID XINYUAN GN 26(010)(CARBON NEUTRAL BOND)</t>
  </si>
  <si>
    <t>CND1000B9LX7</t>
  </si>
  <si>
    <t>STATE GRID XINYUAN GN 26(008)(CARBON NEUTRAL BOND)</t>
  </si>
  <si>
    <t>CND1000B9LY5</t>
  </si>
  <si>
    <t>STATE GRID XINYUAN GN 26(009)(CARBON NEUTRAL BOND)</t>
  </si>
  <si>
    <t>CND1000B9LW9</t>
  </si>
  <si>
    <t>STATE GRID XINYUAN GN 26(007)(CARBON NEUTRAL BOND)</t>
  </si>
  <si>
    <t>CND1000B9FW1</t>
  </si>
  <si>
    <t>TIANCHENG LEASING SCP 26(012)(GREEN)</t>
  </si>
  <si>
    <t>CND1000B9C03</t>
  </si>
  <si>
    <t>TONGWEI GN 26(003)(TIN BOND)</t>
  </si>
  <si>
    <t>Release date:June 30 2026</t>
    <phoneticPr fontId="13" type="noConversion"/>
  </si>
  <si>
    <t>CND1000BCMJ5</t>
    <phoneticPr fontId="14" type="noConversion"/>
  </si>
  <si>
    <t>HUANENG HYDROPOWER GN 26(007)</t>
    <phoneticPr fontId="14" type="noConversion"/>
  </si>
  <si>
    <t>Huaneng Lancang River Hydropower Inc.</t>
    <phoneticPr fontId="14" type="noConversion"/>
  </si>
  <si>
    <t>China Chengxin Green Finance Technology</t>
    <phoneticPr fontId="14" type="noConversion"/>
  </si>
  <si>
    <t>CND1000BCMD8</t>
    <phoneticPr fontId="14" type="noConversion"/>
  </si>
  <si>
    <t>CATL MTN 26(003)(TIB)</t>
    <phoneticPr fontId="14" type="noConversion"/>
  </si>
  <si>
    <t>Contemporary Amperex Technology Co., Ltd.</t>
    <phoneticPr fontId="14" type="noConversion"/>
  </si>
  <si>
    <t>102681953</t>
    <phoneticPr fontId="14" type="noConversion"/>
  </si>
  <si>
    <t>CND1000BCJ87</t>
    <phoneticPr fontId="14" type="noConversion"/>
  </si>
  <si>
    <t>E ENERGY MTN 26(006)(GREEN)</t>
    <phoneticPr fontId="14" type="noConversion"/>
  </si>
  <si>
    <t>Hubei Energy Group Co.,Ltd</t>
    <phoneticPr fontId="14" type="noConversion"/>
  </si>
  <si>
    <t>132680060</t>
    <phoneticPr fontId="14" type="noConversion"/>
  </si>
  <si>
    <t>CND1000BC878</t>
    <phoneticPr fontId="14" type="noConversion"/>
  </si>
  <si>
    <t>HN HYDROPOWER GN 26(006)(RURAL REVI)</t>
    <phoneticPr fontId="14" type="noConversion"/>
  </si>
  <si>
    <t>012681255</t>
    <phoneticPr fontId="14" type="noConversion"/>
  </si>
  <si>
    <t>102681799</t>
    <phoneticPr fontId="14" type="noConversion"/>
  </si>
  <si>
    <t>CND1000BBTM6</t>
    <phoneticPr fontId="14" type="noConversion"/>
  </si>
  <si>
    <t>CND1000BC266</t>
    <phoneticPr fontId="14" type="noConversion"/>
  </si>
  <si>
    <t>CHINA NUCLEAR LEASING SCP 26(001)(GREEN)</t>
    <phoneticPr fontId="14" type="noConversion"/>
  </si>
  <si>
    <t>Cnnc Financial Leasing Co.,Ltd.</t>
    <phoneticPr fontId="14" type="noConversion"/>
  </si>
  <si>
    <t>NANCHANG RAIL TRANSIT MTN 26(004)(GREEN)</t>
    <phoneticPr fontId="14" type="noConversion"/>
  </si>
  <si>
    <t>NanChang Railway Transit Group Co., Ltd.</t>
    <phoneticPr fontId="14" type="noConversion"/>
  </si>
  <si>
    <t>List of CGT-aligned Chinese Green Bonds (June 2026 version)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</si>
</sst>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0_);[Red]\(0\)"/>
    <numFmt numFmtId="178" formatCode="yyyy\-mm\-dd"/>
    <numFmt numFmtId="179" formatCode="###,###,###,##0.0000"/>
  </numFmts>
  <fonts count="16" x14ac:knownFonts="1">
    <font>
      <sz val="10"/>
      <name val="Arial"/>
      <charset val="134"/>
    </font>
    <font>
      <sz val="10"/>
      <color theme="1"/>
      <name val="Arial"/>
      <family val="2"/>
    </font>
    <font>
      <b/>
      <sz val="26"/>
      <name val="Arial"/>
      <family val="2"/>
    </font>
    <font>
      <b/>
      <sz val="10"/>
      <color theme="0"/>
      <name val="Arial"/>
      <family val="2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微软雅黑"/>
      <family val="2"/>
      <charset val="134"/>
    </font>
    <font>
      <sz val="10"/>
      <color rgb="FFFF0000"/>
      <name val="Arial"/>
      <family val="2"/>
    </font>
    <font>
      <sz val="11"/>
      <color indexed="8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8596148564104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12" fillId="0" borderId="0"/>
  </cellStyleXfs>
  <cellXfs count="49">
    <xf numFmtId="0" fontId="0" fillId="0" borderId="0" xfId="0"/>
    <xf numFmtId="0" fontId="1" fillId="0" borderId="0" xfId="1" applyFont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3" fillId="2" borderId="2" xfId="1" applyNumberFormat="1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2" fontId="3" fillId="2" borderId="2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4" fillId="3" borderId="2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2" fontId="0" fillId="0" borderId="2" xfId="0" applyNumberFormat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5" fillId="0" borderId="0" xfId="0" applyFont="1"/>
    <xf numFmtId="177" fontId="0" fillId="0" borderId="0" xfId="0" applyNumberFormat="1" applyAlignment="1">
      <alignment horizontal="left"/>
    </xf>
    <xf numFmtId="0" fontId="6" fillId="0" borderId="0" xfId="0" applyFont="1"/>
    <xf numFmtId="0" fontId="0" fillId="0" borderId="0" xfId="0" applyAlignment="1">
      <alignment horizontal="left"/>
    </xf>
    <xf numFmtId="0" fontId="0" fillId="4" borderId="0" xfId="0" applyFill="1"/>
    <xf numFmtId="0" fontId="0" fillId="5" borderId="0" xfId="0" applyFill="1"/>
    <xf numFmtId="177" fontId="0" fillId="4" borderId="0" xfId="0" applyNumberFormat="1" applyFill="1" applyAlignment="1">
      <alignment horizontal="left"/>
    </xf>
    <xf numFmtId="177" fontId="0" fillId="5" borderId="0" xfId="0" applyNumberFormat="1" applyFill="1" applyAlignment="1">
      <alignment horizontal="left"/>
    </xf>
    <xf numFmtId="0" fontId="0" fillId="6" borderId="0" xfId="0" applyFill="1"/>
    <xf numFmtId="0" fontId="0" fillId="7" borderId="0" xfId="0" applyFill="1"/>
    <xf numFmtId="0" fontId="0" fillId="0" borderId="0" xfId="0" applyAlignment="1">
      <alignment wrapText="1"/>
    </xf>
    <xf numFmtId="49" fontId="0" fillId="0" borderId="0" xfId="0" applyNumberFormat="1"/>
    <xf numFmtId="178" fontId="0" fillId="0" borderId="0" xfId="0" applyNumberFormat="1"/>
    <xf numFmtId="179" fontId="0" fillId="0" borderId="0" xfId="0" applyNumberFormat="1" applyAlignment="1">
      <alignment horizontal="right"/>
    </xf>
    <xf numFmtId="0" fontId="7" fillId="0" borderId="0" xfId="0" applyFont="1"/>
    <xf numFmtId="177" fontId="0" fillId="6" borderId="0" xfId="0" applyNumberFormat="1" applyFill="1" applyAlignment="1">
      <alignment horizontal="left"/>
    </xf>
    <xf numFmtId="178" fontId="0" fillId="6" borderId="0" xfId="0" applyNumberFormat="1" applyFill="1"/>
    <xf numFmtId="179" fontId="0" fillId="6" borderId="0" xfId="0" applyNumberFormat="1" applyFill="1" applyAlignment="1">
      <alignment horizontal="right"/>
    </xf>
    <xf numFmtId="178" fontId="0" fillId="4" borderId="0" xfId="0" applyNumberFormat="1" applyFill="1"/>
    <xf numFmtId="179" fontId="0" fillId="4" borderId="0" xfId="0" applyNumberFormat="1" applyFill="1" applyAlignment="1">
      <alignment horizontal="right"/>
    </xf>
    <xf numFmtId="177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left" vertical="center"/>
    </xf>
    <xf numFmtId="179" fontId="0" fillId="0" borderId="0" xfId="0" applyNumberFormat="1" applyAlignment="1">
      <alignment horizontal="left" vertical="center"/>
    </xf>
    <xf numFmtId="0" fontId="8" fillId="0" borderId="0" xfId="0" applyFont="1"/>
    <xf numFmtId="177" fontId="8" fillId="0" borderId="0" xfId="0" applyNumberFormat="1" applyFont="1" applyAlignment="1">
      <alignment horizontal="left"/>
    </xf>
    <xf numFmtId="0" fontId="11" fillId="0" borderId="0" xfId="0" applyFont="1" applyAlignment="1">
      <alignment horizontal="right" vertical="center"/>
    </xf>
    <xf numFmtId="49" fontId="4" fillId="3" borderId="0" xfId="1" applyNumberFormat="1" applyFont="1" applyFill="1" applyAlignment="1">
      <alignment horizontal="center" vertical="center"/>
    </xf>
    <xf numFmtId="49" fontId="15" fillId="3" borderId="2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</cellXfs>
  <cellStyles count="5">
    <cellStyle name="常规" xfId="0" builtinId="0"/>
    <cellStyle name="常规 2" xfId="1" xr:uid="{00000000-0005-0000-0000-000031000000}"/>
    <cellStyle name="常规 3" xfId="3" xr:uid="{00000000-0005-0000-0000-000033000000}"/>
    <cellStyle name="常规 4" xfId="2" xr:uid="{00000000-0005-0000-0000-000032000000}"/>
    <cellStyle name="常规 5" xfId="4" xr:uid="{00000000-0005-0000-0000-000034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fets\CGT\&#32511;&#20538;&#25968;&#25454;&#24211;2025.7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ind-筛绿"/>
      <sheetName val="CFETS-CGT存量7月末"/>
      <sheetName val="CFETS-CGT全量"/>
      <sheetName val="CFETS-CGT全量-英文版"/>
      <sheetName val="Sheet1 (2)"/>
      <sheetName val="对应翻译"/>
      <sheetName val="Sheet1"/>
    </sheetNames>
    <sheetDataSet>
      <sheetData sheetId="0"/>
      <sheetData sheetId="1"/>
      <sheetData sheetId="2"/>
      <sheetData sheetId="3">
        <row r="1">
          <cell r="E1" t="str">
            <v>Bond short name</v>
          </cell>
          <cell r="F1" t="str">
            <v>Type of Green Bond</v>
          </cell>
          <cell r="G1" t="str">
            <v>Issuer</v>
          </cell>
          <cell r="H1" t="str">
            <v>Year of Issuance</v>
          </cell>
          <cell r="I1" t="str">
            <v>Issue Amount (RMB 100mil)</v>
          </cell>
        </row>
        <row r="2">
          <cell r="E2" t="str">
            <v>WUHAN METRO GN 16(002)</v>
          </cell>
          <cell r="F2" t="str">
            <v>Green debt financing instruments</v>
          </cell>
          <cell r="G2" t="str">
            <v>WUHAN METRO GROUP CO.,LTD.</v>
          </cell>
          <cell r="H2" t="str">
            <v>2016</v>
          </cell>
          <cell r="I2">
            <v>20</v>
          </cell>
        </row>
        <row r="3">
          <cell r="E3" t="str">
            <v>WUHAN METRO GN 17(001)</v>
          </cell>
          <cell r="F3" t="str">
            <v>Green debt financing instruments</v>
          </cell>
          <cell r="G3" t="str">
            <v>WUHAN METRO GROUP CO.,LTD.</v>
          </cell>
          <cell r="H3" t="str">
            <v>2017</v>
          </cell>
          <cell r="I3">
            <v>20</v>
          </cell>
        </row>
        <row r="4">
          <cell r="E4" t="str">
            <v>THREE GORGES GN 18(001)</v>
          </cell>
          <cell r="F4" t="str">
            <v>Green debt financing instruments</v>
          </cell>
          <cell r="G4" t="str">
            <v>China Three Gorges Corporation</v>
          </cell>
          <cell r="H4" t="str">
            <v>2018</v>
          </cell>
          <cell r="I4">
            <v>30</v>
          </cell>
        </row>
        <row r="5">
          <cell r="E5" t="str">
            <v>RONG URBAN RAIL TRANSIT GN 18(001)</v>
          </cell>
          <cell r="F5" t="str">
            <v>Green debt financing instruments</v>
          </cell>
          <cell r="G5" t="str">
            <v>Chengdu Rail Transit Group Co.,Ltd</v>
          </cell>
          <cell r="H5" t="str">
            <v>2018</v>
          </cell>
          <cell r="I5">
            <v>20</v>
          </cell>
        </row>
        <row r="6">
          <cell r="E6" t="str">
            <v>RONG URBAN RAIL TRANSIT GN 19(001)</v>
          </cell>
          <cell r="F6" t="str">
            <v>Green debt financing instruments</v>
          </cell>
          <cell r="G6" t="str">
            <v>Chengdu Rail Transit Group Co.,Ltd</v>
          </cell>
          <cell r="H6" t="str">
            <v>2019</v>
          </cell>
          <cell r="I6">
            <v>30</v>
          </cell>
        </row>
        <row r="7">
          <cell r="E7" t="str">
            <v>NANJING METRO 19(001) GN</v>
          </cell>
          <cell r="F7" t="str">
            <v>Green debt financing instruments</v>
          </cell>
          <cell r="G7" t="str">
            <v>Nanjing Metro Group Co.,Ltd</v>
          </cell>
          <cell r="H7" t="str">
            <v>2019</v>
          </cell>
          <cell r="I7">
            <v>20</v>
          </cell>
        </row>
        <row r="8">
          <cell r="E8" t="str">
            <v>19 CTG GN001</v>
          </cell>
          <cell r="F8" t="str">
            <v>Green debt financing instruments</v>
          </cell>
          <cell r="G8" t="str">
            <v>China Three Gorges Corporation</v>
          </cell>
          <cell r="H8" t="str">
            <v>2019</v>
          </cell>
          <cell r="I8">
            <v>35</v>
          </cell>
        </row>
        <row r="9">
          <cell r="E9" t="str">
            <v>19 CRT GN001</v>
          </cell>
          <cell r="F9" t="str">
            <v>Green debt financing instruments</v>
          </cell>
          <cell r="G9" t="str">
            <v>Chongqing Rail Transit (Group) Co.,Ltd.</v>
          </cell>
          <cell r="H9" t="str">
            <v>2019</v>
          </cell>
          <cell r="I9">
            <v>20</v>
          </cell>
        </row>
        <row r="10">
          <cell r="E10" t="str">
            <v>19 WHRT GN001</v>
          </cell>
          <cell r="F10" t="str">
            <v>Green debt financing instruments</v>
          </cell>
          <cell r="G10" t="str">
            <v>WUHAN METRO GROUP CO.,LTD.</v>
          </cell>
          <cell r="H10" t="str">
            <v>2019</v>
          </cell>
          <cell r="I10">
            <v>10</v>
          </cell>
        </row>
        <row r="11">
          <cell r="E11" t="str">
            <v>SU COMM GN 20(001)</v>
          </cell>
          <cell r="F11" t="str">
            <v>Green debt financing instruments</v>
          </cell>
          <cell r="G11" t="str">
            <v>Jiangsu Communications Holding Co.,Ltd</v>
          </cell>
          <cell r="H11" t="str">
            <v>2020</v>
          </cell>
          <cell r="I11">
            <v>3</v>
          </cell>
        </row>
        <row r="12">
          <cell r="E12" t="str">
            <v>20 CD RAIL TRANSIT GN001</v>
          </cell>
          <cell r="F12" t="str">
            <v>Green debt financing instruments</v>
          </cell>
          <cell r="G12" t="str">
            <v>Chengdu Rail Transit Group Co.,Ltd</v>
          </cell>
          <cell r="H12" t="str">
            <v>2020</v>
          </cell>
          <cell r="I12">
            <v>10</v>
          </cell>
        </row>
        <row r="13">
          <cell r="E13" t="str">
            <v>CHONGQING METRO GN 20(001)</v>
          </cell>
          <cell r="F13" t="str">
            <v>Green debt financing instruments</v>
          </cell>
          <cell r="G13" t="str">
            <v>Chongqing Rail Transit (Group) Co.,Ltd.</v>
          </cell>
          <cell r="H13" t="str">
            <v>2020</v>
          </cell>
          <cell r="I13">
            <v>15</v>
          </cell>
        </row>
        <row r="14">
          <cell r="E14" t="str">
            <v>CHONGQING METRO GN 20(002)</v>
          </cell>
          <cell r="F14" t="str">
            <v>Green debt financing instruments</v>
          </cell>
          <cell r="G14" t="str">
            <v>Chongqing Rail Transit (Group) Co.,Ltd.</v>
          </cell>
          <cell r="H14" t="str">
            <v>2020</v>
          </cell>
          <cell r="I14">
            <v>15</v>
          </cell>
        </row>
        <row r="15">
          <cell r="E15" t="str">
            <v>SHENYANG METRO GN 20(001)</v>
          </cell>
          <cell r="F15" t="str">
            <v>Green debt financing instruments</v>
          </cell>
          <cell r="G15" t="str">
            <v>Shenyang Metro Group Co.,Ltd.</v>
          </cell>
          <cell r="H15" t="str">
            <v>2020</v>
          </cell>
          <cell r="I15">
            <v>5</v>
          </cell>
        </row>
        <row r="16">
          <cell r="E16" t="str">
            <v>20 YALONG HYDRO GN001</v>
          </cell>
          <cell r="F16" t="str">
            <v>Green debt financing instruments</v>
          </cell>
          <cell r="G16" t="str">
            <v>Yalong River Hydropower Development Company, Ltd.</v>
          </cell>
          <cell r="H16" t="str">
            <v>2020</v>
          </cell>
          <cell r="I16">
            <v>10</v>
          </cell>
        </row>
        <row r="17">
          <cell r="E17" t="str">
            <v>20 NBRT GN002</v>
          </cell>
          <cell r="F17" t="str">
            <v>Green debt financing instruments</v>
          </cell>
          <cell r="G17" t="str">
            <v>Ningbo Rail Transit Group Co., Ltd</v>
          </cell>
          <cell r="H17" t="str">
            <v>2020</v>
          </cell>
          <cell r="I17">
            <v>10</v>
          </cell>
        </row>
        <row r="18">
          <cell r="E18" t="str">
            <v>HENAN POWER GEN GN 20(001)</v>
          </cell>
          <cell r="F18" t="str">
            <v>Green debt financing instruments</v>
          </cell>
          <cell r="G18" t="str">
            <v>Datang Henan Power Generation Co.,Ltd</v>
          </cell>
          <cell r="H18" t="str">
            <v>2020</v>
          </cell>
          <cell r="I18">
            <v>10</v>
          </cell>
        </row>
        <row r="19">
          <cell r="E19" t="str">
            <v>RONG URBAN RAIL TRANSIT GN 20(002)</v>
          </cell>
          <cell r="F19" t="str">
            <v>Green debt financing instruments</v>
          </cell>
          <cell r="G19" t="str">
            <v>Chengdu Rail Transit Group Co.,Ltd</v>
          </cell>
          <cell r="H19" t="str">
            <v>2020</v>
          </cell>
          <cell r="I19">
            <v>10</v>
          </cell>
        </row>
        <row r="20">
          <cell r="E20" t="str">
            <v>SHENYANG METRO GN 20(002)</v>
          </cell>
          <cell r="F20" t="str">
            <v>Green debt financing instruments</v>
          </cell>
          <cell r="G20" t="str">
            <v>Shenyang Metro Group Co.,Ltd.</v>
          </cell>
          <cell r="H20" t="str">
            <v>2020</v>
          </cell>
          <cell r="I20">
            <v>10</v>
          </cell>
        </row>
        <row r="21">
          <cell r="E21" t="str">
            <v>WUHAN METRO GN 20(001)</v>
          </cell>
          <cell r="F21" t="str">
            <v>Green debt financing instruments</v>
          </cell>
          <cell r="G21" t="str">
            <v>WUHAN METRO GROUP CO.,LTD.</v>
          </cell>
          <cell r="H21" t="str">
            <v>2020</v>
          </cell>
          <cell r="I21">
            <v>20</v>
          </cell>
        </row>
        <row r="22">
          <cell r="E22" t="str">
            <v>CGN WIND ENERGY GN 20(001)</v>
          </cell>
          <cell r="F22" t="str">
            <v>Green debt financing instruments</v>
          </cell>
          <cell r="G22" t="str">
            <v>CGN Wind Energy Limited</v>
          </cell>
          <cell r="H22" t="str">
            <v>2020</v>
          </cell>
          <cell r="I22">
            <v>15</v>
          </cell>
        </row>
        <row r="23">
          <cell r="E23" t="str">
            <v>21 LNNEWENERGY GN001</v>
          </cell>
          <cell r="F23" t="str">
            <v>Green debt financing instruments</v>
          </cell>
          <cell r="G23" t="str">
            <v>Luneng New Energy (Group) Co., Ltd</v>
          </cell>
          <cell r="H23" t="str">
            <v>2021</v>
          </cell>
          <cell r="I23">
            <v>10</v>
          </cell>
        </row>
        <row r="24">
          <cell r="E24" t="str">
            <v>21 CSG GN001</v>
          </cell>
          <cell r="F24" t="str">
            <v>Green debt financing instruments</v>
          </cell>
          <cell r="G24" t="str">
            <v>China Southern Power Grid Co.,Ltd</v>
          </cell>
          <cell r="H24" t="str">
            <v>2021</v>
          </cell>
          <cell r="I24">
            <v>20</v>
          </cell>
        </row>
        <row r="25">
          <cell r="E25" t="str">
            <v>21 HNPI GN001</v>
          </cell>
          <cell r="F25" t="str">
            <v>Green debt financing instruments</v>
          </cell>
          <cell r="G25" t="str">
            <v>Huaneng Power International, Inc.</v>
          </cell>
          <cell r="H25" t="str">
            <v>2021</v>
          </cell>
          <cell r="I25">
            <v>10</v>
          </cell>
        </row>
        <row r="26">
          <cell r="E26" t="str">
            <v>YALONG RIVER GN 21(001)</v>
          </cell>
          <cell r="F26" t="str">
            <v>Green debt financing instruments</v>
          </cell>
          <cell r="G26" t="str">
            <v>Yalong River Hydropower Development Company, Ltd.</v>
          </cell>
          <cell r="H26" t="str">
            <v>2021</v>
          </cell>
          <cell r="I26">
            <v>3</v>
          </cell>
        </row>
        <row r="27">
          <cell r="E27" t="str">
            <v>21 CTG GN001</v>
          </cell>
          <cell r="F27" t="str">
            <v>Green debt financing instruments</v>
          </cell>
          <cell r="G27" t="str">
            <v>China Three Gorges Corporation</v>
          </cell>
          <cell r="H27" t="str">
            <v>2021</v>
          </cell>
          <cell r="I27">
            <v>20</v>
          </cell>
        </row>
        <row r="28">
          <cell r="E28" t="str">
            <v>BOND 2180066</v>
          </cell>
          <cell r="F28" t="str">
            <v>Green corporate bond</v>
          </cell>
          <cell r="G28" t="str">
            <v>WUHAN METRO GROUP CO.,LTD.</v>
          </cell>
          <cell r="H28" t="str">
            <v>2021</v>
          </cell>
          <cell r="I28">
            <v>20</v>
          </cell>
        </row>
        <row r="29">
          <cell r="E29" t="str">
            <v>CHONGQING METRO GN 21(001)</v>
          </cell>
          <cell r="F29" t="str">
            <v>Green debt financing instruments</v>
          </cell>
          <cell r="G29" t="str">
            <v>Chongqing Rail Transit (Group) Co.,Ltd.</v>
          </cell>
          <cell r="H29" t="str">
            <v>2021</v>
          </cell>
          <cell r="I29">
            <v>10</v>
          </cell>
        </row>
        <row r="30">
          <cell r="E30" t="str">
            <v>21 CRT GN002</v>
          </cell>
          <cell r="F30" t="str">
            <v>Green debt financing instruments</v>
          </cell>
          <cell r="G30" t="str">
            <v>Chongqing Rail Transit (Group) Co.,Ltd.</v>
          </cell>
          <cell r="H30" t="str">
            <v>2021</v>
          </cell>
          <cell r="I30">
            <v>10</v>
          </cell>
        </row>
        <row r="31">
          <cell r="E31" t="str">
            <v>21 GDPD GN001</v>
          </cell>
          <cell r="F31" t="str">
            <v>Green debt financing instruments</v>
          </cell>
          <cell r="G31" t="str">
            <v>GD Power Development Co.,Ltd</v>
          </cell>
          <cell r="H31" t="str">
            <v>2021</v>
          </cell>
          <cell r="I31">
            <v>8.4</v>
          </cell>
        </row>
        <row r="32">
          <cell r="E32" t="str">
            <v>21 SHENYANG METRO GN001</v>
          </cell>
          <cell r="F32" t="str">
            <v>Green debt financing instruments</v>
          </cell>
          <cell r="G32" t="str">
            <v>Shenyang Metro Group Co.,Ltd.</v>
          </cell>
          <cell r="H32" t="str">
            <v>2021</v>
          </cell>
          <cell r="I32">
            <v>10</v>
          </cell>
        </row>
        <row r="33">
          <cell r="E33" t="str">
            <v>21 YALONG HYDRO GN002</v>
          </cell>
          <cell r="F33" t="str">
            <v>Green debt financing instruments</v>
          </cell>
          <cell r="G33" t="str">
            <v>Yalong River Hydropower Development Company, Ltd.</v>
          </cell>
          <cell r="H33" t="str">
            <v>2021</v>
          </cell>
          <cell r="I33">
            <v>7</v>
          </cell>
        </row>
        <row r="34">
          <cell r="E34" t="str">
            <v>21 HNPI GN002</v>
          </cell>
          <cell r="F34" t="str">
            <v>Green debt financing instruments</v>
          </cell>
          <cell r="G34" t="str">
            <v>Huaneng Power International, Inc.</v>
          </cell>
          <cell r="H34" t="str">
            <v>2021</v>
          </cell>
          <cell r="I34">
            <v>25</v>
          </cell>
        </row>
        <row r="35">
          <cell r="E35" t="str">
            <v>NANJING METRO GN 21(001)(CARBON NEUTRAL BOND)</v>
          </cell>
          <cell r="F35" t="str">
            <v>Green debt financing instruments</v>
          </cell>
          <cell r="G35" t="str">
            <v>Nanjing Metro Group Co.,Ltd</v>
          </cell>
          <cell r="H35" t="str">
            <v>2021</v>
          </cell>
          <cell r="I35">
            <v>10</v>
          </cell>
        </row>
        <row r="36">
          <cell r="E36" t="str">
            <v>21 SCEI GN001</v>
          </cell>
          <cell r="F36" t="str">
            <v>Green debt financing instruments</v>
          </cell>
          <cell r="G36" t="str">
            <v>SICHUAN ENERGY INDUSTRY INVESTMENT GROUP CO.,LTD.</v>
          </cell>
          <cell r="H36" t="str">
            <v>2021</v>
          </cell>
          <cell r="I36">
            <v>20</v>
          </cell>
        </row>
        <row r="37">
          <cell r="E37" t="str">
            <v>21 ZIJIN MINING GN001</v>
          </cell>
          <cell r="F37" t="str">
            <v>Green debt financing instruments</v>
          </cell>
          <cell r="G37" t="str">
            <v>Zijin Mining Group Company Limited</v>
          </cell>
          <cell r="H37" t="str">
            <v>2021</v>
          </cell>
          <cell r="I37">
            <v>3</v>
          </cell>
        </row>
        <row r="38">
          <cell r="E38" t="str">
            <v>21 GDPD GN002</v>
          </cell>
          <cell r="F38" t="str">
            <v>Green debt financing instruments</v>
          </cell>
          <cell r="G38" t="str">
            <v>GD Power Development Co.,Ltd</v>
          </cell>
          <cell r="H38" t="str">
            <v>2021</v>
          </cell>
          <cell r="I38">
            <v>10</v>
          </cell>
        </row>
        <row r="39">
          <cell r="E39" t="str">
            <v>CGN LEASING GN 21(001)(CARBON NEUTRAL BOND)</v>
          </cell>
          <cell r="F39" t="str">
            <v>Green debt financing instruments</v>
          </cell>
          <cell r="G39" t="str">
            <v>CGN International Finance Leasing Co., Ltd.</v>
          </cell>
          <cell r="H39" t="str">
            <v>2021</v>
          </cell>
          <cell r="I39">
            <v>8</v>
          </cell>
        </row>
        <row r="40">
          <cell r="E40" t="str">
            <v>21 CTGR MTN002</v>
          </cell>
          <cell r="F40" t="str">
            <v>Green debt financing instruments</v>
          </cell>
          <cell r="G40" t="str">
            <v>China Three Gorges Renewables (Group) Co.,Ltd.</v>
          </cell>
          <cell r="H40" t="str">
            <v>2021</v>
          </cell>
          <cell r="I40">
            <v>15</v>
          </cell>
        </row>
        <row r="41">
          <cell r="E41" t="str">
            <v>21 CRT GN003</v>
          </cell>
          <cell r="F41" t="str">
            <v>Green debt financing instruments</v>
          </cell>
          <cell r="G41" t="str">
            <v>Chongqing Rail Transit (Group) Co.,Ltd.</v>
          </cell>
          <cell r="H41" t="str">
            <v>2021</v>
          </cell>
          <cell r="I41">
            <v>6</v>
          </cell>
        </row>
        <row r="42">
          <cell r="E42" t="str">
            <v>21 CRT GN004</v>
          </cell>
          <cell r="F42" t="str">
            <v>Green debt financing instruments</v>
          </cell>
          <cell r="G42" t="str">
            <v>Chongqing Rail Transit (Group) Co.,Ltd.</v>
          </cell>
          <cell r="H42" t="str">
            <v>2021</v>
          </cell>
          <cell r="I42">
            <v>10</v>
          </cell>
        </row>
        <row r="43">
          <cell r="E43" t="str">
            <v>CZ RAIL TRANSIT GN 21(001)(CARBON NEUTRAL BOND)</v>
          </cell>
          <cell r="F43" t="str">
            <v>Green debt financing instruments</v>
          </cell>
          <cell r="G43" t="str">
            <v>Changzhou Metro Group Co.,Ltd</v>
          </cell>
          <cell r="H43" t="str">
            <v>2021</v>
          </cell>
          <cell r="I43">
            <v>5</v>
          </cell>
        </row>
        <row r="44">
          <cell r="E44" t="str">
            <v>21 NBRT GN001</v>
          </cell>
          <cell r="F44" t="str">
            <v>Green debt financing instruments</v>
          </cell>
          <cell r="G44" t="str">
            <v>Ningbo Rail Transit Group Co., Ltd</v>
          </cell>
          <cell r="H44" t="str">
            <v>2021</v>
          </cell>
          <cell r="I44">
            <v>20</v>
          </cell>
        </row>
        <row r="45">
          <cell r="E45" t="str">
            <v>21 QINGDAO METRO MTN002</v>
          </cell>
          <cell r="F45" t="str">
            <v>Green debt financing instruments</v>
          </cell>
          <cell r="G45" t="str">
            <v>Qingdao Metro Group Co.,Ltd</v>
          </cell>
          <cell r="H45" t="str">
            <v>2021</v>
          </cell>
          <cell r="I45">
            <v>5</v>
          </cell>
        </row>
        <row r="46">
          <cell r="E46" t="str">
            <v>21 QZTG MTN001</v>
          </cell>
          <cell r="F46" t="str">
            <v>Green debt financing instruments</v>
          </cell>
          <cell r="G46" t="str">
            <v>Quanzhou Transportation Development Group Co., Ltd.</v>
          </cell>
          <cell r="H46" t="str">
            <v>2021</v>
          </cell>
          <cell r="I46">
            <v>2</v>
          </cell>
        </row>
        <row r="47">
          <cell r="E47" t="str">
            <v>21 WXCIG MTN003</v>
          </cell>
          <cell r="F47" t="str">
            <v>Green debt financing instruments</v>
          </cell>
          <cell r="G47" t="str">
            <v>Wuxi Communications Industry Group Co.,Ltd</v>
          </cell>
          <cell r="H47" t="str">
            <v>2021</v>
          </cell>
          <cell r="I47">
            <v>1</v>
          </cell>
        </row>
        <row r="48">
          <cell r="E48" t="str">
            <v>21 SZMG MTN003</v>
          </cell>
          <cell r="F48" t="str">
            <v>Green debt financing instruments</v>
          </cell>
          <cell r="G48" t="str">
            <v>Shenzhen Metro Group Co.,Ltd.</v>
          </cell>
          <cell r="H48" t="str">
            <v>2021</v>
          </cell>
          <cell r="I48">
            <v>10</v>
          </cell>
        </row>
        <row r="49">
          <cell r="E49" t="str">
            <v>21 FUXIN ENERGY GN003(BLUE BOND)</v>
          </cell>
          <cell r="F49" t="str">
            <v>Green debt financing instruments</v>
          </cell>
          <cell r="G49" t="str">
            <v>Fujian Huadian Furui Energy Development Co.,Ltd.</v>
          </cell>
          <cell r="H49" t="str">
            <v>2021</v>
          </cell>
          <cell r="I49">
            <v>10</v>
          </cell>
        </row>
        <row r="50">
          <cell r="E50" t="str">
            <v>21 CHNE-R MTN001</v>
          </cell>
          <cell r="F50" t="str">
            <v>Green debt financing instruments</v>
          </cell>
          <cell r="G50" t="str">
            <v>National Energy Group New Energy Co., Ltd</v>
          </cell>
          <cell r="H50" t="str">
            <v>2021</v>
          </cell>
          <cell r="I50">
            <v>10</v>
          </cell>
        </row>
        <row r="51">
          <cell r="E51" t="str">
            <v>YUN ENERGY INV GN 21(001)(EQUITY FUND-PRO)</v>
          </cell>
          <cell r="F51" t="str">
            <v>Green debt financing instruments</v>
          </cell>
          <cell r="G51" t="str">
            <v>Yunnan Provincial Energy Investment Group Co.,Ltd.</v>
          </cell>
          <cell r="H51" t="str">
            <v>2021</v>
          </cell>
          <cell r="I51">
            <v>12</v>
          </cell>
        </row>
        <row r="52">
          <cell r="E52" t="str">
            <v>21 XIANGTOU GROUP MTN002</v>
          </cell>
          <cell r="F52" t="str">
            <v>Green debt financing instruments</v>
          </cell>
          <cell r="G52" t="str">
            <v>Chengdu Xiangcheng Investment Group Co., Ltd</v>
          </cell>
          <cell r="H52" t="str">
            <v>2021</v>
          </cell>
          <cell r="I52">
            <v>0.66</v>
          </cell>
        </row>
        <row r="53">
          <cell r="E53" t="str">
            <v>JING ENERGE GN 21(001)(CARBON NEUTRAL BOND)</v>
          </cell>
          <cell r="F53" t="str">
            <v>Green debt financing instruments</v>
          </cell>
          <cell r="G53" t="str">
            <v>Beijing Energy Holding Co.,Ltd.</v>
          </cell>
          <cell r="H53" t="str">
            <v>2021</v>
          </cell>
          <cell r="I53">
            <v>10</v>
          </cell>
        </row>
        <row r="54">
          <cell r="E54" t="str">
            <v>JINGNENG CLEAN ENERGY GN 21(001)(CARBON NEUTRAL BOND)</v>
          </cell>
          <cell r="F54" t="str">
            <v>Green debt financing instruments</v>
          </cell>
          <cell r="G54" t="str">
            <v>Beijing Jingneng Clean Energy Co.,Ltd</v>
          </cell>
          <cell r="H54" t="str">
            <v>2021</v>
          </cell>
          <cell r="I54">
            <v>5</v>
          </cell>
        </row>
        <row r="55">
          <cell r="E55" t="str">
            <v>21 IMYL MTN005</v>
          </cell>
          <cell r="F55" t="str">
            <v>Green debt financing instruments</v>
          </cell>
          <cell r="G55" t="str">
            <v>Wuxi Communications Industry Group Co.,Ltd</v>
          </cell>
          <cell r="H55" t="str">
            <v>2021</v>
          </cell>
          <cell r="I55">
            <v>1</v>
          </cell>
        </row>
        <row r="56">
          <cell r="E56" t="str">
            <v>RONGHE FINANCING GN 21(001)(CARBON NEUTRAL BOND)</v>
          </cell>
          <cell r="F56" t="str">
            <v>Green debt financing instruments</v>
          </cell>
          <cell r="G56" t="str">
            <v>CPI Ronghe Financial Leasing Co.,LTD</v>
          </cell>
          <cell r="H56" t="str">
            <v>2021</v>
          </cell>
          <cell r="I56">
            <v>10</v>
          </cell>
        </row>
        <row r="57">
          <cell r="E57" t="str">
            <v>21 WZ TRANS GROUP MTN001</v>
          </cell>
          <cell r="F57" t="str">
            <v>Green debt financing instruments</v>
          </cell>
          <cell r="G57" t="str">
            <v>Wenzhou Transportation Group Corp.</v>
          </cell>
          <cell r="H57" t="str">
            <v>2021</v>
          </cell>
          <cell r="I57">
            <v>2</v>
          </cell>
        </row>
        <row r="58">
          <cell r="E58" t="str">
            <v>CHONGQING METRO GN 21(005)(CARBON NEUTRAL BOND)</v>
          </cell>
          <cell r="F58" t="str">
            <v>Green debt financing instruments</v>
          </cell>
          <cell r="G58" t="str">
            <v>Chongqing Rail Transit (Group) Co.,Ltd.</v>
          </cell>
          <cell r="H58" t="str">
            <v>2021</v>
          </cell>
          <cell r="I58">
            <v>15</v>
          </cell>
        </row>
        <row r="59">
          <cell r="E59" t="str">
            <v>21 SHENERGY MTN001</v>
          </cell>
          <cell r="F59" t="str">
            <v>Green debt financing instruments</v>
          </cell>
          <cell r="G59" t="str">
            <v>Shenergy Company Limited</v>
          </cell>
          <cell r="H59" t="str">
            <v>2021</v>
          </cell>
          <cell r="I59">
            <v>10</v>
          </cell>
        </row>
        <row r="60">
          <cell r="E60" t="str">
            <v>21 SHENZHEN ENERGY MTN001</v>
          </cell>
          <cell r="F60" t="str">
            <v>Green debt financing instruments</v>
          </cell>
          <cell r="G60" t="str">
            <v>Shenzhen Energy Group Co., Ltd.</v>
          </cell>
          <cell r="H60" t="str">
            <v>2021</v>
          </cell>
          <cell r="I60">
            <v>30</v>
          </cell>
        </row>
        <row r="61">
          <cell r="E61" t="str">
            <v>LONGYUAN POWER GN 21(001)(CARBON NEUTRAL BOND)</v>
          </cell>
          <cell r="F61" t="str">
            <v>Green debt financing instruments</v>
          </cell>
          <cell r="G61" t="str">
            <v>China Longyuan Power Group Corporation Limited</v>
          </cell>
          <cell r="H61" t="str">
            <v>2021</v>
          </cell>
          <cell r="I61">
            <v>7.91</v>
          </cell>
        </row>
        <row r="62">
          <cell r="E62" t="str">
            <v>21 DATANG POWER GN001</v>
          </cell>
          <cell r="F62" t="str">
            <v>Green debt financing instruments</v>
          </cell>
          <cell r="G62" t="str">
            <v>Datang International Power Generation Co.,Ltd.</v>
          </cell>
          <cell r="H62" t="str">
            <v>2021</v>
          </cell>
          <cell r="I62">
            <v>12</v>
          </cell>
        </row>
        <row r="63">
          <cell r="E63" t="str">
            <v>KUNMING RAIL MTN 21(001)(GREEN)</v>
          </cell>
          <cell r="F63" t="str">
            <v>Green debt financing instruments</v>
          </cell>
          <cell r="G63" t="str">
            <v>Kunming Rail Transit Group Co.,Ltd.</v>
          </cell>
          <cell r="H63" t="str">
            <v>2021</v>
          </cell>
          <cell r="I63">
            <v>15</v>
          </cell>
        </row>
        <row r="64">
          <cell r="E64" t="str">
            <v>YUE ELECTRIC DEV GN 21(001)(CARBON NEUTRAL BOND)</v>
          </cell>
          <cell r="F64" t="str">
            <v>Green debt financing instruments</v>
          </cell>
          <cell r="G64" t="str">
            <v>Guangdong Electric Power Development Company</v>
          </cell>
          <cell r="H64" t="str">
            <v>2021</v>
          </cell>
          <cell r="I64">
            <v>5</v>
          </cell>
        </row>
        <row r="65">
          <cell r="E65" t="str">
            <v>STATE ENERGY NEW ENERGY GN 21(006)</v>
          </cell>
          <cell r="F65" t="str">
            <v>Green debt financing instruments</v>
          </cell>
          <cell r="G65" t="str">
            <v>National Energy Group New Energy Co., Ltd</v>
          </cell>
          <cell r="H65" t="str">
            <v>2021</v>
          </cell>
          <cell r="I65">
            <v>10</v>
          </cell>
        </row>
        <row r="66">
          <cell r="E66" t="str">
            <v>21 CTG GN010</v>
          </cell>
          <cell r="F66" t="str">
            <v>Green debt financing instruments</v>
          </cell>
          <cell r="G66" t="str">
            <v>China Three Gorges Corporation</v>
          </cell>
          <cell r="H66" t="str">
            <v>2021</v>
          </cell>
          <cell r="I66">
            <v>10</v>
          </cell>
        </row>
        <row r="67">
          <cell r="E67" t="str">
            <v>21 GDPD GN003</v>
          </cell>
          <cell r="F67" t="str">
            <v>Green debt financing instruments</v>
          </cell>
          <cell r="G67" t="str">
            <v>GD Power Development Co.,Ltd</v>
          </cell>
          <cell r="H67" t="str">
            <v>2021</v>
          </cell>
          <cell r="I67">
            <v>8</v>
          </cell>
        </row>
        <row r="68">
          <cell r="E68" t="str">
            <v>HUADIAN GN 21(001)</v>
          </cell>
          <cell r="F68" t="str">
            <v>Green debt financing instruments</v>
          </cell>
          <cell r="G68" t="str">
            <v>Huadian Power International Corporation Limited</v>
          </cell>
          <cell r="H68" t="str">
            <v>2021</v>
          </cell>
          <cell r="I68">
            <v>23</v>
          </cell>
        </row>
        <row r="69">
          <cell r="E69" t="str">
            <v>KUNMING RAIL MTN 21(002)(GREEN)</v>
          </cell>
          <cell r="F69" t="str">
            <v>Green debt financing instruments</v>
          </cell>
          <cell r="G69" t="str">
            <v>Kunming Rail Transit Group Co.,Ltd.</v>
          </cell>
          <cell r="H69" t="str">
            <v>2021</v>
          </cell>
          <cell r="I69">
            <v>15</v>
          </cell>
        </row>
        <row r="70">
          <cell r="E70" t="str">
            <v>SHENZHEN METRO MTN 21(004)(CARBON NEUTRAL BOND)</v>
          </cell>
          <cell r="F70" t="str">
            <v>Green debt financing instruments</v>
          </cell>
          <cell r="G70" t="str">
            <v>Shenzhen Metro Group Co.,Ltd.</v>
          </cell>
          <cell r="H70" t="str">
            <v>2021</v>
          </cell>
          <cell r="I70">
            <v>15</v>
          </cell>
        </row>
        <row r="71">
          <cell r="E71" t="str">
            <v>TIANCHENG LEASING GN 21(002)(CARBON NEUTRAL BOND)</v>
          </cell>
          <cell r="F71" t="str">
            <v>Green debt financing instruments</v>
          </cell>
          <cell r="G71" t="str">
            <v>Huaneng Tiancheng Financial Leasing Co.,Ltd.</v>
          </cell>
          <cell r="H71" t="str">
            <v>2021</v>
          </cell>
          <cell r="I71">
            <v>10</v>
          </cell>
        </row>
        <row r="72">
          <cell r="E72" t="str">
            <v>21 DTPOWER GN002</v>
          </cell>
          <cell r="F72" t="str">
            <v>Green debt financing instruments</v>
          </cell>
          <cell r="G72" t="str">
            <v>Datang International Power Generation Co.,Ltd.</v>
          </cell>
          <cell r="H72" t="str">
            <v>2021</v>
          </cell>
          <cell r="I72">
            <v>15</v>
          </cell>
        </row>
        <row r="73">
          <cell r="E73" t="str">
            <v>GD GN 21(004) A (BLUE BOND)</v>
          </cell>
          <cell r="F73" t="str">
            <v>Green debt financing instruments</v>
          </cell>
          <cell r="G73" t="str">
            <v>GD Power Development Co.,Ltd</v>
          </cell>
          <cell r="H73" t="str">
            <v>2021</v>
          </cell>
          <cell r="I73">
            <v>6</v>
          </cell>
        </row>
        <row r="74">
          <cell r="E74" t="str">
            <v>GD GN 21(004) B (BLUE BOND)</v>
          </cell>
          <cell r="F74" t="str">
            <v>Green debt financing instruments</v>
          </cell>
          <cell r="G74" t="str">
            <v>GD Power Development Co.,Ltd</v>
          </cell>
          <cell r="H74" t="str">
            <v>2021</v>
          </cell>
          <cell r="I74">
            <v>2</v>
          </cell>
        </row>
        <row r="75">
          <cell r="E75" t="str">
            <v>THREE GORGES LEASING GN 21(001)(CNB)</v>
          </cell>
          <cell r="F75" t="str">
            <v>Green debt financing instruments</v>
          </cell>
          <cell r="G75" t="str">
            <v>Three Gorges Financial Leasing Co., Ltd.</v>
          </cell>
          <cell r="H75" t="str">
            <v>2021</v>
          </cell>
          <cell r="I75">
            <v>10</v>
          </cell>
        </row>
        <row r="76">
          <cell r="E76" t="str">
            <v>THREE GORGES GN 21(013)(CARBON NEUTRAL BOND)</v>
          </cell>
          <cell r="F76" t="str">
            <v>Green debt financing instruments</v>
          </cell>
          <cell r="G76" t="str">
            <v>China Three Gorges Corporation</v>
          </cell>
          <cell r="H76" t="str">
            <v>2021</v>
          </cell>
          <cell r="I76">
            <v>30</v>
          </cell>
        </row>
        <row r="77">
          <cell r="E77" t="str">
            <v>THREE GORGES GN 21(012)(CARBON NEUTRAL BOND)</v>
          </cell>
          <cell r="F77" t="str">
            <v>Green debt financing instruments</v>
          </cell>
          <cell r="G77" t="str">
            <v>China Three Gorges Corporation</v>
          </cell>
          <cell r="H77" t="str">
            <v>2021</v>
          </cell>
          <cell r="I77">
            <v>30</v>
          </cell>
        </row>
        <row r="78">
          <cell r="E78" t="str">
            <v>FURUI ENERGY GN 21(001)(OLD REVOLUTIONARY ZONE)</v>
          </cell>
          <cell r="F78" t="str">
            <v>Green debt financing instruments</v>
          </cell>
          <cell r="G78" t="str">
            <v>Fujian Huadian Furui Energy Development Co.,Ltd.</v>
          </cell>
          <cell r="H78" t="str">
            <v>2021</v>
          </cell>
          <cell r="I78">
            <v>10</v>
          </cell>
        </row>
        <row r="79">
          <cell r="E79" t="str">
            <v>DATANG RENEWABLE POWER GN 21(001)(CNB)</v>
          </cell>
          <cell r="F79" t="str">
            <v>Green debt financing instruments</v>
          </cell>
          <cell r="G79" t="str">
            <v>China Datang Corporation Renewable Power Co.,Limited</v>
          </cell>
          <cell r="H79" t="str">
            <v>2021</v>
          </cell>
          <cell r="I79">
            <v>8</v>
          </cell>
        </row>
        <row r="80">
          <cell r="E80" t="str">
            <v>FURUI ENERGY GN 21(002) (OLD REVOLUTIONARY ZONE)</v>
          </cell>
          <cell r="F80" t="str">
            <v>Green debt financing instruments</v>
          </cell>
          <cell r="G80" t="str">
            <v>Fujian Huadian Furui Energy Development Co.,Ltd.</v>
          </cell>
          <cell r="H80" t="str">
            <v>2021</v>
          </cell>
          <cell r="I80">
            <v>10</v>
          </cell>
        </row>
        <row r="81">
          <cell r="E81" t="str">
            <v>FURUI ENERGY GN 21(003)(OLD REVOLUTIONARY ZONE)</v>
          </cell>
          <cell r="F81" t="str">
            <v>Green debt financing instruments</v>
          </cell>
          <cell r="G81" t="str">
            <v>Fujian Huadian Furui Energy Development Co.,Ltd.</v>
          </cell>
          <cell r="H81" t="str">
            <v>2021</v>
          </cell>
          <cell r="I81">
            <v>10</v>
          </cell>
        </row>
        <row r="82">
          <cell r="E82" t="str">
            <v>ZHE ENERGY GN 21(002)(CNB)</v>
          </cell>
          <cell r="F82" t="str">
            <v>Green debt financing instruments</v>
          </cell>
          <cell r="G82" t="str">
            <v>ZHEJIANG PROVINCIAL ENERGY GROUP COMPANY LTD.</v>
          </cell>
          <cell r="H82" t="str">
            <v>2021</v>
          </cell>
          <cell r="I82">
            <v>10</v>
          </cell>
        </row>
        <row r="83">
          <cell r="E83" t="str">
            <v>NANJING METRO GN 21(002)(CARBON NEUTRAL BOND)</v>
          </cell>
          <cell r="F83" t="str">
            <v>Green debt financing instruments</v>
          </cell>
          <cell r="G83" t="str">
            <v>Nanjing Metro Group Co.,Ltd</v>
          </cell>
          <cell r="H83" t="str">
            <v>2021</v>
          </cell>
          <cell r="I83">
            <v>10</v>
          </cell>
        </row>
        <row r="84">
          <cell r="E84" t="str">
            <v>QING CHENG NEW ENERGY MTN 21(001)(CNB)</v>
          </cell>
          <cell r="F84" t="str">
            <v>Green debt financing instruments</v>
          </cell>
          <cell r="G84" t="str">
            <v>Qingdao Chengtou New Energy Investment Co., Ltd.</v>
          </cell>
          <cell r="H84" t="str">
            <v>2021</v>
          </cell>
          <cell r="I84">
            <v>5</v>
          </cell>
        </row>
        <row r="85">
          <cell r="E85" t="str">
            <v>CHINA POWER INTERNATIONAL GN 21(001)(CNB)</v>
          </cell>
          <cell r="F85" t="str">
            <v>Green debt financing instruments</v>
          </cell>
          <cell r="G85" t="str">
            <v>China Power International Development Limited</v>
          </cell>
          <cell r="H85" t="str">
            <v>2021</v>
          </cell>
          <cell r="I85">
            <v>10</v>
          </cell>
        </row>
        <row r="86">
          <cell r="E86" t="str">
            <v>FURUI ENERGY GN 21(004)(CARBON NEUTRAL BOND)</v>
          </cell>
          <cell r="F86" t="str">
            <v>Green debt financing instruments</v>
          </cell>
          <cell r="G86" t="str">
            <v>Fujian Huadian Furui Energy Development Co.,Ltd.</v>
          </cell>
          <cell r="H86" t="str">
            <v>2021</v>
          </cell>
          <cell r="I86">
            <v>10</v>
          </cell>
        </row>
        <row r="87">
          <cell r="E87" t="str">
            <v>CGN LEASING GN 21(002)(CARBON NEUTRAL BOND)</v>
          </cell>
          <cell r="F87" t="str">
            <v>Green debt financing instruments</v>
          </cell>
          <cell r="G87" t="str">
            <v>CGN International Finance Leasing Co., Ltd.</v>
          </cell>
          <cell r="H87" t="str">
            <v>2021</v>
          </cell>
          <cell r="I87">
            <v>7</v>
          </cell>
        </row>
        <row r="88">
          <cell r="E88" t="str">
            <v>THREE GORGES GN 21(014) (CARBON NEUTRAL BOND)</v>
          </cell>
          <cell r="F88" t="str">
            <v>Green debt financing instruments</v>
          </cell>
          <cell r="G88" t="str">
            <v>China Three Gorges Corporation</v>
          </cell>
          <cell r="H88" t="str">
            <v>2021</v>
          </cell>
          <cell r="I88">
            <v>40</v>
          </cell>
        </row>
        <row r="89">
          <cell r="E89" t="str">
            <v>RONGHE FINANCING GN 21(002) (CARBON NEUTRAL BOND)</v>
          </cell>
          <cell r="F89" t="str">
            <v>Green debt financing instruments</v>
          </cell>
          <cell r="G89" t="str">
            <v>CPI Ronghe Financial Leasing Co.,LTD</v>
          </cell>
          <cell r="H89" t="str">
            <v>2021</v>
          </cell>
          <cell r="I89">
            <v>10</v>
          </cell>
        </row>
        <row r="90">
          <cell r="E90" t="str">
            <v>21 CJPC MTN001</v>
          </cell>
          <cell r="F90" t="str">
            <v>Green debt financing instruments</v>
          </cell>
          <cell r="G90" t="str">
            <v>National Energy Group Jiangsu Electric Power Co., Ltd</v>
          </cell>
          <cell r="H90" t="str">
            <v>2021</v>
          </cell>
          <cell r="I90">
            <v>3</v>
          </cell>
        </row>
        <row r="91">
          <cell r="E91" t="str">
            <v>21 CTG GN015</v>
          </cell>
          <cell r="F91" t="str">
            <v>Green debt financing instruments</v>
          </cell>
          <cell r="G91" t="str">
            <v>China Three Gorges Corporation</v>
          </cell>
          <cell r="H91" t="str">
            <v>2021</v>
          </cell>
          <cell r="I91">
            <v>40</v>
          </cell>
        </row>
        <row r="92">
          <cell r="E92" t="str">
            <v>KUNMING RAIL MTN 21(003)(GREEN)</v>
          </cell>
          <cell r="F92" t="str">
            <v>Green debt financing instruments</v>
          </cell>
          <cell r="G92" t="str">
            <v>Kunming Rail Transit Group Co.,Ltd.</v>
          </cell>
          <cell r="H92" t="str">
            <v>2021</v>
          </cell>
          <cell r="I92">
            <v>15</v>
          </cell>
        </row>
        <row r="93">
          <cell r="E93" t="str">
            <v>CHINA ENERGY ENGINEERING GN 21(001)(CNB)</v>
          </cell>
          <cell r="F93" t="str">
            <v>Green debt financing instruments</v>
          </cell>
          <cell r="G93" t="str">
            <v>China Energy Engineering Corporation Limited</v>
          </cell>
          <cell r="H93" t="str">
            <v>2021</v>
          </cell>
          <cell r="I93">
            <v>15</v>
          </cell>
        </row>
        <row r="94">
          <cell r="E94" t="str">
            <v>21 ZHEJIANG ENERGY GN003</v>
          </cell>
          <cell r="F94" t="str">
            <v>Green debt financing instruments</v>
          </cell>
          <cell r="G94" t="str">
            <v>ZHEJIANG PROVINCIAL ENERGY GROUP COMPANY LTD.</v>
          </cell>
          <cell r="H94" t="str">
            <v>2021</v>
          </cell>
          <cell r="I94">
            <v>5</v>
          </cell>
        </row>
        <row r="95">
          <cell r="E95" t="str">
            <v>NORTH POWER GN 21(001)</v>
          </cell>
          <cell r="F95" t="str">
            <v>Green debt financing instruments</v>
          </cell>
          <cell r="G95" t="str">
            <v>North United Power Corporation</v>
          </cell>
          <cell r="H95" t="str">
            <v>2021</v>
          </cell>
          <cell r="I95">
            <v>5</v>
          </cell>
        </row>
        <row r="96">
          <cell r="E96" t="str">
            <v>YANTAI SALVAGE GN 21(001)</v>
          </cell>
          <cell r="F96" t="str">
            <v>Green debt financing instruments</v>
          </cell>
          <cell r="G96" t="str">
            <v>China Yantai Salvage Bureau</v>
          </cell>
          <cell r="H96" t="str">
            <v>2021</v>
          </cell>
          <cell r="I96">
            <v>3</v>
          </cell>
        </row>
        <row r="97">
          <cell r="E97" t="str">
            <v>RONG URBAN RAIL TRANSIT MTN 21(004)(CNB)</v>
          </cell>
          <cell r="F97" t="str">
            <v>Green debt financing instruments</v>
          </cell>
          <cell r="G97" t="str">
            <v>Chengdu Rail Transit Group Co.,Ltd</v>
          </cell>
          <cell r="H97" t="str">
            <v>2021</v>
          </cell>
          <cell r="I97">
            <v>5</v>
          </cell>
        </row>
        <row r="98">
          <cell r="E98" t="str">
            <v>CHINA RESOURCES LEASING GN 21(001)(CNB)</v>
          </cell>
          <cell r="F98" t="str">
            <v>Green debt financing instruments</v>
          </cell>
          <cell r="G98" t="str">
            <v>China Resources Financial Leasing Co., Ltd.</v>
          </cell>
          <cell r="H98" t="str">
            <v>2021</v>
          </cell>
          <cell r="I98">
            <v>8</v>
          </cell>
        </row>
        <row r="99">
          <cell r="E99" t="str">
            <v>21 CHNE-R MTN002</v>
          </cell>
          <cell r="F99" t="str">
            <v>Green debt financing instruments</v>
          </cell>
          <cell r="G99" t="str">
            <v>National Energy Group New Energy Co., Ltd</v>
          </cell>
          <cell r="H99" t="str">
            <v>2021</v>
          </cell>
          <cell r="I99">
            <v>5</v>
          </cell>
        </row>
        <row r="100">
          <cell r="E100" t="str">
            <v>21 CRT GN006</v>
          </cell>
          <cell r="F100" t="str">
            <v>Green debt financing instruments</v>
          </cell>
          <cell r="G100" t="str">
            <v>Chongqing Rail Transit (Group) Co.,Ltd.</v>
          </cell>
          <cell r="H100" t="str">
            <v>2021</v>
          </cell>
          <cell r="I100">
            <v>5</v>
          </cell>
        </row>
        <row r="101">
          <cell r="E101" t="str">
            <v>SHENYANG METRO GN 21(002)</v>
          </cell>
          <cell r="F101" t="str">
            <v>Green debt financing instruments</v>
          </cell>
          <cell r="G101" t="str">
            <v>Shenyang Metro Group Co.,Ltd.</v>
          </cell>
          <cell r="H101" t="str">
            <v>2021</v>
          </cell>
          <cell r="I101">
            <v>5</v>
          </cell>
        </row>
        <row r="102">
          <cell r="E102" t="str">
            <v>KUNMING RAIL GN 21(004)</v>
          </cell>
          <cell r="F102" t="str">
            <v>Green debt financing instruments</v>
          </cell>
          <cell r="G102" t="str">
            <v>Kunming Rail Transit Group Co.,Ltd.</v>
          </cell>
          <cell r="H102" t="str">
            <v>2021</v>
          </cell>
          <cell r="I102">
            <v>5</v>
          </cell>
        </row>
        <row r="103">
          <cell r="E103" t="str">
            <v>LONGYUAN POWER GN 21(002)</v>
          </cell>
          <cell r="F103" t="str">
            <v>Green debt financing instruments</v>
          </cell>
          <cell r="G103" t="str">
            <v>China Longyuan Power Group Corporation Limited</v>
          </cell>
          <cell r="H103" t="str">
            <v>2021</v>
          </cell>
          <cell r="I103">
            <v>29.9</v>
          </cell>
        </row>
        <row r="104">
          <cell r="E104" t="str">
            <v>SHENZHEN METRO MTN 21(006)(CARBON NEUTRAL BOND)</v>
          </cell>
          <cell r="F104" t="str">
            <v>Green debt financing instruments</v>
          </cell>
          <cell r="G104" t="str">
            <v>Shenzhen Metro Group Co.,Ltd.</v>
          </cell>
          <cell r="H104" t="str">
            <v>2021</v>
          </cell>
          <cell r="I104">
            <v>20</v>
          </cell>
        </row>
        <row r="105">
          <cell r="E105" t="str">
            <v>SHENZHEN METRO MTN 21(007)(CARBON NEUTRAL BOND)</v>
          </cell>
          <cell r="F105" t="str">
            <v>Green debt financing instruments</v>
          </cell>
          <cell r="G105" t="str">
            <v>Shenzhen Metro Group Co.,Ltd.</v>
          </cell>
          <cell r="H105" t="str">
            <v>2021</v>
          </cell>
          <cell r="I105">
            <v>20</v>
          </cell>
        </row>
        <row r="106">
          <cell r="E106" t="str">
            <v>JINGNENG CLEAN ENERGY GN 21(002)</v>
          </cell>
          <cell r="F106" t="str">
            <v>Green debt financing instruments</v>
          </cell>
          <cell r="G106" t="str">
            <v>Beijing Jingneng Clean Energy Co.,Ltd</v>
          </cell>
          <cell r="H106" t="str">
            <v>2021</v>
          </cell>
          <cell r="I106">
            <v>10</v>
          </cell>
        </row>
        <row r="107">
          <cell r="E107" t="str">
            <v>DONGFANG ELECTRIC MTN 21(003)(CARBON NEUTRAL BOND)</v>
          </cell>
          <cell r="F107" t="str">
            <v>Green debt financing instruments</v>
          </cell>
          <cell r="G107" t="str">
            <v>Dongfang Electric Corporation</v>
          </cell>
          <cell r="H107" t="str">
            <v>2021</v>
          </cell>
          <cell r="I107">
            <v>1.9</v>
          </cell>
        </row>
        <row r="108">
          <cell r="E108" t="str">
            <v>HUANENG JIANGSU MTN 21(001)(CARBON NEUTRAL BOND)</v>
          </cell>
          <cell r="F108" t="str">
            <v>Green debt financing instruments</v>
          </cell>
          <cell r="G108" t="str">
            <v>Huaneng Power International Energy Development Co.,Ltd.</v>
          </cell>
          <cell r="H108" t="str">
            <v>2021</v>
          </cell>
          <cell r="I108">
            <v>3</v>
          </cell>
        </row>
        <row r="109">
          <cell r="E109" t="str">
            <v>THREE GORGES NEW ENERGY ABN 21(002)(CNB)</v>
          </cell>
          <cell r="F109" t="str">
            <v>Green ABN</v>
          </cell>
          <cell r="G109" t="str">
            <v>China Three Gorges Renewables (Group) Co.,Ltd.</v>
          </cell>
          <cell r="H109" t="str">
            <v>2021</v>
          </cell>
          <cell r="I109">
            <v>8.85</v>
          </cell>
        </row>
        <row r="110">
          <cell r="E110" t="str">
            <v>E ENERGY MTN 22(001)(GREEN)</v>
          </cell>
          <cell r="F110" t="str">
            <v>Green debt financing instruments</v>
          </cell>
          <cell r="G110" t="str">
            <v>Hubei Energy Group Co.,Ltd</v>
          </cell>
          <cell r="H110" t="str">
            <v>2022</v>
          </cell>
          <cell r="I110">
            <v>9</v>
          </cell>
        </row>
        <row r="111">
          <cell r="E111" t="str">
            <v>SHUIFA GP GN 22(001)(CNB)</v>
          </cell>
          <cell r="F111" t="str">
            <v>Green debt financing instruments</v>
          </cell>
          <cell r="G111" t="str">
            <v>Shuifa Group Co., Ltd.</v>
          </cell>
          <cell r="H111" t="str">
            <v>2022</v>
          </cell>
          <cell r="I111">
            <v>8</v>
          </cell>
        </row>
        <row r="112">
          <cell r="E112" t="str">
            <v>SU GUOXIN GN 22(001)(CARBON NEUTRAL BOND)</v>
          </cell>
          <cell r="F112" t="str">
            <v>Green debt financing instruments</v>
          </cell>
          <cell r="G112" t="str">
            <v>JIANGSU GUOXIN GROUP LIMITED</v>
          </cell>
          <cell r="H112" t="str">
            <v>2022</v>
          </cell>
          <cell r="I112">
            <v>10</v>
          </cell>
        </row>
        <row r="113">
          <cell r="E113" t="str">
            <v>22 CRT GN002</v>
          </cell>
          <cell r="F113" t="str">
            <v>Green debt financing instruments</v>
          </cell>
          <cell r="G113" t="str">
            <v>Chongqing Rail Transit (Group) Co.,Ltd.</v>
          </cell>
          <cell r="H113" t="str">
            <v>2022</v>
          </cell>
          <cell r="I113">
            <v>3</v>
          </cell>
        </row>
        <row r="114">
          <cell r="E114" t="str">
            <v>22 CTGR MTN001</v>
          </cell>
          <cell r="F114" t="str">
            <v>Green debt financing instruments</v>
          </cell>
          <cell r="G114" t="str">
            <v>China Three Gorges Renewables (Group) Co.,Ltd.</v>
          </cell>
          <cell r="H114" t="str">
            <v>2022</v>
          </cell>
          <cell r="I114">
            <v>20</v>
          </cell>
        </row>
        <row r="115">
          <cell r="E115" t="str">
            <v>22 CTG GN002</v>
          </cell>
          <cell r="F115" t="str">
            <v>Green debt financing instruments</v>
          </cell>
          <cell r="G115" t="str">
            <v>China Three Gorges Corporation</v>
          </cell>
          <cell r="H115" t="str">
            <v>2022</v>
          </cell>
          <cell r="I115">
            <v>40</v>
          </cell>
        </row>
        <row r="116">
          <cell r="E116" t="str">
            <v>THREE GORGES GN 22(003)(CARBON NEUTRAL BOND)</v>
          </cell>
          <cell r="F116" t="str">
            <v>Green debt financing instruments</v>
          </cell>
          <cell r="G116" t="str">
            <v>China Three Gorges Corporation</v>
          </cell>
          <cell r="H116" t="str">
            <v>2022</v>
          </cell>
          <cell r="I116">
            <v>40</v>
          </cell>
        </row>
        <row r="117">
          <cell r="E117" t="str">
            <v>22 CHALCO GN001</v>
          </cell>
          <cell r="F117" t="str">
            <v>Green debt financing instruments</v>
          </cell>
          <cell r="G117" t="str">
            <v>Aluminum Corporation of China Limited</v>
          </cell>
          <cell r="H117" t="str">
            <v>2022</v>
          </cell>
          <cell r="I117">
            <v>4</v>
          </cell>
        </row>
        <row r="118">
          <cell r="E118" t="str">
            <v>SENE NEW ENERGY GN 22(001)</v>
          </cell>
          <cell r="F118" t="str">
            <v>Green debt financing instruments</v>
          </cell>
          <cell r="G118" t="str">
            <v>National Energy Group New Energy Co., Ltd</v>
          </cell>
          <cell r="H118" t="str">
            <v>2022</v>
          </cell>
          <cell r="I118">
            <v>10</v>
          </cell>
        </row>
        <row r="119">
          <cell r="E119" t="str">
            <v>22 CPI LEASING GN001</v>
          </cell>
          <cell r="F119" t="str">
            <v>Green debt financing instruments</v>
          </cell>
          <cell r="G119" t="str">
            <v>CPI Ronghe Financial Leasing Co.,LTD</v>
          </cell>
          <cell r="H119" t="str">
            <v>2022</v>
          </cell>
          <cell r="I119">
            <v>7</v>
          </cell>
        </row>
        <row r="120">
          <cell r="E120" t="str">
            <v>DATANG ENERGE ABN 22(001)(CNB)</v>
          </cell>
          <cell r="F120" t="str">
            <v>Green ABN</v>
          </cell>
          <cell r="G120" t="str">
            <v>Datang Financial Leasing Co.,Ltd.</v>
          </cell>
          <cell r="H120" t="str">
            <v>2022</v>
          </cell>
          <cell r="I120">
            <v>8.75</v>
          </cell>
        </row>
        <row r="121">
          <cell r="E121" t="str">
            <v>22 CD RAIL TRANSIT MTN003</v>
          </cell>
          <cell r="F121" t="str">
            <v>Green debt financing instruments</v>
          </cell>
          <cell r="G121" t="str">
            <v>Chengdu Rail Transit Group Co.,Ltd</v>
          </cell>
          <cell r="H121" t="str">
            <v>2022</v>
          </cell>
          <cell r="I121">
            <v>10</v>
          </cell>
        </row>
        <row r="122">
          <cell r="E122" t="str">
            <v>22 HEGC MTN002</v>
          </cell>
          <cell r="F122" t="str">
            <v>Green debt financing instruments</v>
          </cell>
          <cell r="G122" t="str">
            <v>Hubei Energy Group Co.,Ltd</v>
          </cell>
          <cell r="H122" t="str">
            <v>2022</v>
          </cell>
          <cell r="I122">
            <v>5.2</v>
          </cell>
        </row>
        <row r="123">
          <cell r="E123" t="str">
            <v>22 SHENERGY MTN001</v>
          </cell>
          <cell r="F123" t="str">
            <v>Green debt financing instruments</v>
          </cell>
          <cell r="G123" t="str">
            <v>Shenergy Company Limited</v>
          </cell>
          <cell r="H123" t="str">
            <v>2022</v>
          </cell>
          <cell r="I123">
            <v>9</v>
          </cell>
        </row>
        <row r="124">
          <cell r="E124" t="str">
            <v>22 YALONG RIVER GN001</v>
          </cell>
          <cell r="F124" t="str">
            <v>Green debt financing instruments</v>
          </cell>
          <cell r="G124" t="str">
            <v>Yalong River Hydropower Development Company, Ltd.</v>
          </cell>
          <cell r="H124" t="str">
            <v>2022</v>
          </cell>
          <cell r="I124">
            <v>10</v>
          </cell>
        </row>
        <row r="125">
          <cell r="E125" t="str">
            <v>22 GDPD GN001A</v>
          </cell>
          <cell r="F125" t="str">
            <v>Green debt financing instruments</v>
          </cell>
          <cell r="G125" t="str">
            <v>GD Power Development Co.,Ltd</v>
          </cell>
          <cell r="H125" t="str">
            <v>2022</v>
          </cell>
          <cell r="I125">
            <v>10</v>
          </cell>
        </row>
        <row r="126">
          <cell r="E126" t="str">
            <v>22 GDPD GN001B</v>
          </cell>
          <cell r="F126" t="str">
            <v>Green debt financing instruments</v>
          </cell>
          <cell r="G126" t="str">
            <v>GD Power Development Co.,Ltd</v>
          </cell>
          <cell r="H126" t="str">
            <v>2022</v>
          </cell>
          <cell r="I126">
            <v>5</v>
          </cell>
        </row>
        <row r="127">
          <cell r="E127" t="str">
            <v>22 HUANENG JIANGSU MTN001</v>
          </cell>
          <cell r="F127" t="str">
            <v>Green debt financing instruments</v>
          </cell>
          <cell r="G127" t="str">
            <v>Huaneng Power International Energy Development Co.,Ltd.</v>
          </cell>
          <cell r="H127" t="str">
            <v>2022</v>
          </cell>
          <cell r="I127">
            <v>5</v>
          </cell>
        </row>
        <row r="128">
          <cell r="E128" t="str">
            <v>PETRO CHINA GN 22(001)</v>
          </cell>
          <cell r="F128" t="str">
            <v>Green debt financing instruments</v>
          </cell>
          <cell r="G128" t="str">
            <v>China National Petroleum Corporation</v>
          </cell>
          <cell r="H128" t="str">
            <v>2022</v>
          </cell>
          <cell r="I128">
            <v>5</v>
          </cell>
        </row>
        <row r="129">
          <cell r="E129" t="str">
            <v>YANTAI SALVAGE GN 22(001)</v>
          </cell>
          <cell r="F129" t="str">
            <v>Green debt financing instruments</v>
          </cell>
          <cell r="G129" t="str">
            <v>China Yantai Salvage Bureau</v>
          </cell>
          <cell r="H129" t="str">
            <v>2022</v>
          </cell>
          <cell r="I129">
            <v>3</v>
          </cell>
        </row>
        <row r="130">
          <cell r="E130" t="str">
            <v>22 CTGR MTN002</v>
          </cell>
          <cell r="F130" t="str">
            <v>Green debt financing instruments</v>
          </cell>
          <cell r="G130" t="str">
            <v>China Three Gorges Renewables (Group) Co.,Ltd.</v>
          </cell>
          <cell r="H130" t="str">
            <v>2022</v>
          </cell>
          <cell r="I130">
            <v>20</v>
          </cell>
        </row>
        <row r="131">
          <cell r="E131" t="str">
            <v>LONGYUAN POWER GN MTN 22(001)</v>
          </cell>
          <cell r="F131" t="str">
            <v>Green debt financing instruments</v>
          </cell>
          <cell r="G131" t="str">
            <v>China Longyuan Power Group Corporation Limited</v>
          </cell>
          <cell r="H131" t="str">
            <v>2022</v>
          </cell>
          <cell r="I131">
            <v>15</v>
          </cell>
        </row>
        <row r="132">
          <cell r="E132" t="str">
            <v>22 CPI LEASING GN002</v>
          </cell>
          <cell r="F132" t="str">
            <v>Green debt financing instruments</v>
          </cell>
          <cell r="G132" t="str">
            <v>CPI Ronghe Financial Leasing Co.,LTD</v>
          </cell>
          <cell r="H132" t="str">
            <v>2022</v>
          </cell>
          <cell r="I132">
            <v>10</v>
          </cell>
        </row>
        <row r="133">
          <cell r="E133" t="str">
            <v>22 YALONG RIVER GN002</v>
          </cell>
          <cell r="F133" t="str">
            <v>Green debt financing instruments</v>
          </cell>
          <cell r="G133" t="str">
            <v>Yalong River Hydropower Development Company, Ltd.</v>
          </cell>
          <cell r="H133" t="str">
            <v>2022</v>
          </cell>
          <cell r="I133">
            <v>10</v>
          </cell>
        </row>
        <row r="134">
          <cell r="E134" t="str">
            <v>22 CIMC GN001</v>
          </cell>
          <cell r="F134" t="str">
            <v>Green debt financing instruments</v>
          </cell>
          <cell r="G134" t="str">
            <v>China International Marine Containers (Group) Co., Ltd</v>
          </cell>
          <cell r="H134" t="str">
            <v>2022</v>
          </cell>
          <cell r="I134">
            <v>5</v>
          </cell>
        </row>
        <row r="135">
          <cell r="E135" t="str">
            <v>TIANCHENG LEASING GN 22(001)(CARBON NEUTRAL BOND)</v>
          </cell>
          <cell r="F135" t="str">
            <v>Green debt financing instruments</v>
          </cell>
          <cell r="G135" t="str">
            <v>Huaneng Tiancheng Financial Leasing Co.,Ltd.</v>
          </cell>
          <cell r="H135" t="str">
            <v>2022</v>
          </cell>
          <cell r="I135">
            <v>10</v>
          </cell>
        </row>
        <row r="136">
          <cell r="E136" t="str">
            <v>BOND 2228036</v>
          </cell>
          <cell r="F136" t="str">
            <v>Green financial bond</v>
          </cell>
          <cell r="G136" t="str">
            <v>Industrial and Commercial Bank of China Limited</v>
          </cell>
          <cell r="H136" t="str">
            <v>2022</v>
          </cell>
          <cell r="I136">
            <v>100</v>
          </cell>
        </row>
        <row r="137">
          <cell r="E137" t="str">
            <v>22 CD RAIL TRANSIT MTN004</v>
          </cell>
          <cell r="F137" t="str">
            <v>Green debt financing instruments</v>
          </cell>
          <cell r="G137" t="str">
            <v>Chengdu Rail Transit Group Co.,Ltd</v>
          </cell>
          <cell r="H137" t="str">
            <v>2022</v>
          </cell>
          <cell r="I137">
            <v>10</v>
          </cell>
        </row>
        <row r="138">
          <cell r="E138" t="str">
            <v>FUZHOU METRO GN 22(001)</v>
          </cell>
          <cell r="F138" t="str">
            <v>Green debt financing instruments</v>
          </cell>
          <cell r="G138" t="str">
            <v>Fuzhou Metro Holdings Limited</v>
          </cell>
          <cell r="H138" t="str">
            <v>2022</v>
          </cell>
          <cell r="I138">
            <v>2</v>
          </cell>
        </row>
        <row r="139">
          <cell r="E139" t="str">
            <v>LU HI-SPEED MTN 22(004)(CNB)</v>
          </cell>
          <cell r="F139" t="str">
            <v>Green debt financing instruments</v>
          </cell>
          <cell r="G139" t="str">
            <v>SHANDONG HI-SPEED GROUP CO., LTD</v>
          </cell>
          <cell r="H139" t="str">
            <v>2022</v>
          </cell>
          <cell r="I139">
            <v>10</v>
          </cell>
        </row>
        <row r="140">
          <cell r="E140" t="str">
            <v>XINHUA HYDROPOWER GN 22(001)</v>
          </cell>
          <cell r="F140" t="str">
            <v>Green debt financing instruments</v>
          </cell>
          <cell r="G140" t="str">
            <v>Xinhua Hydropower Company Limited</v>
          </cell>
          <cell r="H140" t="str">
            <v>2022</v>
          </cell>
          <cell r="I140">
            <v>10</v>
          </cell>
        </row>
        <row r="141">
          <cell r="E141" t="str">
            <v>HN HYDROPOWER GN 22(001)(SUSTAINABILITY-LINKED)</v>
          </cell>
          <cell r="F141" t="str">
            <v>Green debt financing instruments</v>
          </cell>
          <cell r="G141" t="str">
            <v>Huaneng Lancang River Hydropower Inc.</v>
          </cell>
          <cell r="H141" t="str">
            <v>2022</v>
          </cell>
          <cell r="I141">
            <v>20</v>
          </cell>
        </row>
        <row r="142">
          <cell r="E142" t="str">
            <v>YALONG RIVER GN 22(003)(CARBON NEUTRAL BOND)</v>
          </cell>
          <cell r="F142" t="str">
            <v>Green debt financing instruments</v>
          </cell>
          <cell r="G142" t="str">
            <v>Yalong River Hydropower Development Company, Ltd.</v>
          </cell>
          <cell r="H142" t="str">
            <v>2022</v>
          </cell>
          <cell r="I142">
            <v>10</v>
          </cell>
        </row>
        <row r="143">
          <cell r="E143" t="str">
            <v>HN HYDROPOWER GN 22(012)(SUSTAINABILITY-LINKED)</v>
          </cell>
          <cell r="F143" t="str">
            <v>Green debt financing instruments</v>
          </cell>
          <cell r="G143" t="str">
            <v>Huaneng Lancang River Hydropower Inc.</v>
          </cell>
          <cell r="H143" t="str">
            <v>2022</v>
          </cell>
          <cell r="I143">
            <v>20</v>
          </cell>
        </row>
        <row r="144">
          <cell r="E144" t="str">
            <v>22 NCRT GN004</v>
          </cell>
          <cell r="F144" t="str">
            <v>Green debt financing instruments</v>
          </cell>
          <cell r="G144" t="str">
            <v>NanChang Railway Transit Group Co., Ltd.</v>
          </cell>
          <cell r="H144" t="str">
            <v>2022</v>
          </cell>
          <cell r="I144">
            <v>5</v>
          </cell>
        </row>
        <row r="145">
          <cell r="E145" t="str">
            <v>ZHENGTAI MTN 22(003)(TECH INNO NOTES)</v>
          </cell>
          <cell r="F145" t="str">
            <v>Green debt financing instruments</v>
          </cell>
          <cell r="G145" t="str">
            <v>Chint Group</v>
          </cell>
          <cell r="H145" t="str">
            <v>2022</v>
          </cell>
          <cell r="I145">
            <v>5</v>
          </cell>
        </row>
        <row r="146">
          <cell r="E146" t="str">
            <v>22 FUZHOU METRO GN002</v>
          </cell>
          <cell r="F146" t="str">
            <v>Green debt financing instruments</v>
          </cell>
          <cell r="G146" t="str">
            <v>Fuzhou Metro Holdings Limited</v>
          </cell>
          <cell r="H146" t="str">
            <v>2022</v>
          </cell>
          <cell r="I146">
            <v>5</v>
          </cell>
        </row>
        <row r="147">
          <cell r="E147" t="str">
            <v>CN NUCLEAR LEASING GN 22(001)(CNB)</v>
          </cell>
          <cell r="F147" t="str">
            <v>Green debt financing instruments</v>
          </cell>
          <cell r="G147" t="str">
            <v>Cnnc Financial Leasing Co.,Ltd.</v>
          </cell>
          <cell r="H147" t="str">
            <v>2022</v>
          </cell>
          <cell r="I147">
            <v>12</v>
          </cell>
        </row>
        <row r="148">
          <cell r="E148" t="str">
            <v>CHONGQING METRO GN 22(003)(CNB)</v>
          </cell>
          <cell r="F148" t="str">
            <v>Green debt financing instruments</v>
          </cell>
          <cell r="G148" t="str">
            <v>Chongqing Rail Transit (Group) Co.,Ltd.</v>
          </cell>
          <cell r="H148" t="str">
            <v>2022</v>
          </cell>
          <cell r="I148">
            <v>1.5</v>
          </cell>
        </row>
        <row r="149">
          <cell r="E149" t="str">
            <v>CGN WIND ENERGY GN 22(001)</v>
          </cell>
          <cell r="F149" t="str">
            <v>Green debt financing instruments</v>
          </cell>
          <cell r="G149" t="str">
            <v>CGN Wind Energy Limited</v>
          </cell>
          <cell r="H149" t="str">
            <v>2022</v>
          </cell>
          <cell r="I149">
            <v>10</v>
          </cell>
        </row>
        <row r="150">
          <cell r="E150" t="str">
            <v>SENE NEW ENERGY GN 22(002)</v>
          </cell>
          <cell r="F150" t="str">
            <v>Green debt financing instruments</v>
          </cell>
          <cell r="G150" t="str">
            <v>National Energy Group New Energy Co., Ltd</v>
          </cell>
          <cell r="H150" t="str">
            <v>2022</v>
          </cell>
          <cell r="I150">
            <v>10</v>
          </cell>
        </row>
        <row r="151">
          <cell r="E151" t="str">
            <v>CGN WIND ENERGY GN 22(002)</v>
          </cell>
          <cell r="F151" t="str">
            <v>Green debt financing instruments</v>
          </cell>
          <cell r="G151" t="str">
            <v>CGN Wind Energy Limited</v>
          </cell>
          <cell r="H151" t="str">
            <v>2022</v>
          </cell>
          <cell r="I151">
            <v>10</v>
          </cell>
        </row>
        <row r="152">
          <cell r="E152" t="str">
            <v>YANGZHOU TRANS GN 22(001)(CNB)</v>
          </cell>
          <cell r="F152" t="str">
            <v>Green debt financing instruments</v>
          </cell>
          <cell r="G152" t="str">
            <v>Yangzhou Transportation Industrial Group Co.,Ltd.</v>
          </cell>
          <cell r="H152" t="str">
            <v>2022</v>
          </cell>
          <cell r="I152">
            <v>5</v>
          </cell>
        </row>
        <row r="153">
          <cell r="E153" t="str">
            <v>XI COMM SCP 22(006)(GREEN)</v>
          </cell>
          <cell r="F153" t="str">
            <v>Green debt financing instruments</v>
          </cell>
          <cell r="G153" t="str">
            <v>Wuxi Communications Industry Group Co.,Ltd</v>
          </cell>
          <cell r="H153" t="str">
            <v>2022</v>
          </cell>
          <cell r="I153">
            <v>1</v>
          </cell>
        </row>
        <row r="154">
          <cell r="E154" t="str">
            <v>THREE GORGES GN 22(006)</v>
          </cell>
          <cell r="F154" t="str">
            <v>Green debt financing instruments</v>
          </cell>
          <cell r="G154" t="str">
            <v>China Three Gorges Corporation</v>
          </cell>
          <cell r="H154" t="str">
            <v>2022</v>
          </cell>
          <cell r="I154">
            <v>30</v>
          </cell>
        </row>
        <row r="155">
          <cell r="E155" t="str">
            <v>22 NCRT GN005</v>
          </cell>
          <cell r="F155" t="str">
            <v>Green debt financing instruments</v>
          </cell>
          <cell r="G155" t="str">
            <v>NanChang Railway Transit Group Co., Ltd.</v>
          </cell>
          <cell r="H155" t="str">
            <v>2022</v>
          </cell>
          <cell r="I155">
            <v>10</v>
          </cell>
        </row>
        <row r="156">
          <cell r="E156" t="str">
            <v>22 CGN WIND ENERGY GN003</v>
          </cell>
          <cell r="F156" t="str">
            <v>Green debt financing instruments</v>
          </cell>
          <cell r="G156" t="str">
            <v>CGN Wind Energy Limited</v>
          </cell>
          <cell r="H156" t="str">
            <v>2022</v>
          </cell>
          <cell r="I156">
            <v>20</v>
          </cell>
        </row>
        <row r="157">
          <cell r="E157" t="str">
            <v>AGRI BANK GREEN FINANCIAL BOND 22(01)</v>
          </cell>
          <cell r="F157" t="str">
            <v>Green financial bond</v>
          </cell>
          <cell r="G157" t="str">
            <v>Agricultural Bank of China Limited</v>
          </cell>
          <cell r="H157" t="str">
            <v>2022</v>
          </cell>
          <cell r="I157">
            <v>150</v>
          </cell>
        </row>
        <row r="158">
          <cell r="E158" t="str">
            <v>AGRI BANK GREEN FINANCIAL BOND 22(02)</v>
          </cell>
          <cell r="F158" t="str">
            <v>Green financial bond</v>
          </cell>
          <cell r="G158" t="str">
            <v>Agricultural Bank of China Limited</v>
          </cell>
          <cell r="H158" t="str">
            <v>2022</v>
          </cell>
          <cell r="I158">
            <v>50</v>
          </cell>
        </row>
        <row r="159">
          <cell r="E159" t="str">
            <v>TIANCHENG LEASING GN 22(002)(CARBON NEUTRAL BOND)</v>
          </cell>
          <cell r="F159" t="str">
            <v>Green debt financing instruments</v>
          </cell>
          <cell r="G159" t="str">
            <v>Huaneng Tiancheng Financial Leasing Co.,Ltd.</v>
          </cell>
          <cell r="H159" t="str">
            <v>2022</v>
          </cell>
          <cell r="I159">
            <v>10</v>
          </cell>
        </row>
        <row r="160">
          <cell r="E160" t="str">
            <v>SHANDONG DEV MTN 22(001)(CARBON NEUTRAL BOND)</v>
          </cell>
          <cell r="F160" t="str">
            <v>Green debt financing instruments</v>
          </cell>
          <cell r="G160" t="str">
            <v>Shandong Development&amp;Investment Holding Group Co.,Ltd</v>
          </cell>
          <cell r="H160" t="str">
            <v>2022</v>
          </cell>
          <cell r="I160">
            <v>5</v>
          </cell>
        </row>
        <row r="161">
          <cell r="E161" t="str">
            <v>THREE GORGES GN 22(008)(CARBON NEUTRAL BOND)</v>
          </cell>
          <cell r="F161" t="str">
            <v>Green debt financing instruments</v>
          </cell>
          <cell r="G161" t="str">
            <v>China Three Gorges Corporation</v>
          </cell>
          <cell r="H161" t="str">
            <v>2022</v>
          </cell>
          <cell r="I161">
            <v>20</v>
          </cell>
        </row>
        <row r="162">
          <cell r="E162" t="str">
            <v>THREE GORGES GN 22(009)(CARBON NEUTRAL BOND)</v>
          </cell>
          <cell r="F162" t="str">
            <v>Green debt financing instruments</v>
          </cell>
          <cell r="G162" t="str">
            <v>China Three Gorges Corporation</v>
          </cell>
          <cell r="H162" t="str">
            <v>2022</v>
          </cell>
          <cell r="I162">
            <v>10</v>
          </cell>
        </row>
        <row r="163">
          <cell r="E163" t="str">
            <v>THREE GORGES GN 22(007)</v>
          </cell>
          <cell r="F163" t="str">
            <v>Green debt financing instruments</v>
          </cell>
          <cell r="G163" t="str">
            <v>China Three Gorges Corporation</v>
          </cell>
          <cell r="H163" t="str">
            <v>2022</v>
          </cell>
          <cell r="I163">
            <v>20</v>
          </cell>
        </row>
        <row r="164">
          <cell r="E164" t="str">
            <v>CHONGQING METRO GN 22(004)</v>
          </cell>
          <cell r="F164" t="str">
            <v>Green debt financing instruments</v>
          </cell>
          <cell r="G164" t="str">
            <v>Chongqing Rail Transit (Group) Co.,Ltd.</v>
          </cell>
          <cell r="H164" t="str">
            <v>2022</v>
          </cell>
          <cell r="I164">
            <v>1.5</v>
          </cell>
        </row>
        <row r="165">
          <cell r="E165" t="str">
            <v>KUNMING RAIL SCP 22(002)(GREEN)</v>
          </cell>
          <cell r="F165" t="str">
            <v>Green debt financing instruments</v>
          </cell>
          <cell r="G165" t="str">
            <v>Kunming Rail Transit Group Co.,Ltd.</v>
          </cell>
          <cell r="H165" t="str">
            <v>2022</v>
          </cell>
          <cell r="I165">
            <v>10</v>
          </cell>
        </row>
        <row r="166">
          <cell r="E166" t="str">
            <v>RONG URBAN RAIL TRANSIT MTN 22(005)(CNB)</v>
          </cell>
          <cell r="F166" t="str">
            <v>Green debt financing instruments</v>
          </cell>
          <cell r="G166" t="str">
            <v>Chengdu Rail Transit Group Co.,Ltd</v>
          </cell>
          <cell r="H166" t="str">
            <v>2022</v>
          </cell>
          <cell r="I166">
            <v>10</v>
          </cell>
        </row>
        <row r="167">
          <cell r="E167" t="str">
            <v>CGN WIND ENERGY GN 22(004)</v>
          </cell>
          <cell r="F167" t="str">
            <v>Green debt financing instruments</v>
          </cell>
          <cell r="G167" t="str">
            <v>CGN Wind Energy Limited</v>
          </cell>
          <cell r="H167" t="str">
            <v>2022</v>
          </cell>
          <cell r="I167">
            <v>10</v>
          </cell>
        </row>
        <row r="168">
          <cell r="E168" t="str">
            <v>GEMENG SCP 22(005)(GREEN)</v>
          </cell>
          <cell r="F168" t="str">
            <v>Green debt financing instruments</v>
          </cell>
          <cell r="G168" t="str">
            <v>Gemeng International Energy Co.,Ltd</v>
          </cell>
          <cell r="H168" t="str">
            <v>2022</v>
          </cell>
          <cell r="I168">
            <v>1.65</v>
          </cell>
        </row>
        <row r="169">
          <cell r="E169" t="str">
            <v>HD ENGINEERING MTN 22(001)(SPECIAL RURAL REVI)</v>
          </cell>
          <cell r="F169" t="str">
            <v>Green debt financing instruments</v>
          </cell>
          <cell r="G169" t="str">
            <v>POWERCHINA Huadong Engineering Corporation Limited</v>
          </cell>
          <cell r="H169" t="str">
            <v>2022</v>
          </cell>
          <cell r="I169">
            <v>6</v>
          </cell>
        </row>
        <row r="170">
          <cell r="E170" t="str">
            <v>THREE GORGES GN 22(010)(CARBON NEUTRAL BOND)</v>
          </cell>
          <cell r="F170" t="str">
            <v>Green debt financing instruments</v>
          </cell>
          <cell r="G170" t="str">
            <v>China Three Gorges Corporation</v>
          </cell>
          <cell r="H170" t="str">
            <v>2022</v>
          </cell>
          <cell r="I170">
            <v>40</v>
          </cell>
        </row>
        <row r="171">
          <cell r="E171" t="str">
            <v>THREE GORGES GN 22(011)(CARBON NEUTRAL BOND)</v>
          </cell>
          <cell r="F171" t="str">
            <v>Green debt financing instruments</v>
          </cell>
          <cell r="G171" t="str">
            <v>China Three Gorges Corporation</v>
          </cell>
          <cell r="H171" t="str">
            <v>2022</v>
          </cell>
          <cell r="I171">
            <v>40</v>
          </cell>
        </row>
        <row r="172">
          <cell r="E172" t="str">
            <v>RONGHE FINANCING SCP 23(010)(GREEN)</v>
          </cell>
          <cell r="F172" t="str">
            <v>Green debt financing instruments</v>
          </cell>
          <cell r="G172" t="str">
            <v>CPI Ronghe Financial Leasing Co.,LTD</v>
          </cell>
          <cell r="H172" t="str">
            <v>2022</v>
          </cell>
          <cell r="I172">
            <v>5</v>
          </cell>
        </row>
        <row r="173">
          <cell r="E173" t="str">
            <v>22 NCRT GN006</v>
          </cell>
          <cell r="F173" t="str">
            <v>Green debt financing instruments</v>
          </cell>
          <cell r="G173" t="str">
            <v>NanChang Railway Transit Group Co., Ltd.</v>
          </cell>
          <cell r="H173" t="str">
            <v>2022</v>
          </cell>
          <cell r="I173">
            <v>5</v>
          </cell>
        </row>
        <row r="174">
          <cell r="E174" t="str">
            <v>RONGHE FINANCING SCP 23(011)(GREEN)</v>
          </cell>
          <cell r="F174" t="str">
            <v>Green debt financing instruments</v>
          </cell>
          <cell r="G174" t="str">
            <v>CPI Ronghe Financial Leasing Co.,LTD</v>
          </cell>
          <cell r="H174" t="str">
            <v>2022</v>
          </cell>
          <cell r="I174">
            <v>5</v>
          </cell>
        </row>
        <row r="175">
          <cell r="E175" t="str">
            <v>CATL GN 22(001)</v>
          </cell>
          <cell r="F175" t="str">
            <v>Green debt financing instruments</v>
          </cell>
          <cell r="G175" t="str">
            <v>Contemporary Amperex Technology Co., Ltd.</v>
          </cell>
          <cell r="H175" t="str">
            <v>2022</v>
          </cell>
          <cell r="I175">
            <v>50</v>
          </cell>
        </row>
        <row r="176">
          <cell r="E176" t="str">
            <v>HUANENG HYDROPOWER GN 23(001)</v>
          </cell>
          <cell r="F176" t="str">
            <v>Green debt financing instruments</v>
          </cell>
          <cell r="G176" t="str">
            <v>Huaneng Lancang River Hydropower Inc.</v>
          </cell>
          <cell r="H176" t="str">
            <v>2023</v>
          </cell>
          <cell r="I176">
            <v>11</v>
          </cell>
        </row>
        <row r="177">
          <cell r="E177" t="str">
            <v>HUANENG HYDROPOWER GN 23(002)</v>
          </cell>
          <cell r="F177" t="str">
            <v>Green debt financing instruments</v>
          </cell>
          <cell r="G177" t="str">
            <v>Huaneng Lancang River Hydropower Inc.</v>
          </cell>
          <cell r="H177" t="str">
            <v>2023</v>
          </cell>
          <cell r="I177">
            <v>10</v>
          </cell>
        </row>
        <row r="178">
          <cell r="E178" t="str">
            <v>NANCHANG RAIL TRANSIT MTN 23(001) (GREEN)</v>
          </cell>
          <cell r="F178" t="str">
            <v>Green debt financing instruments</v>
          </cell>
          <cell r="G178" t="str">
            <v>NanChang Railway Transit Group Co., Ltd.</v>
          </cell>
          <cell r="H178" t="str">
            <v>2023</v>
          </cell>
          <cell r="I178">
            <v>10</v>
          </cell>
        </row>
        <row r="179">
          <cell r="E179" t="str">
            <v>HUANENG HYDROPOWER GN 23(003)</v>
          </cell>
          <cell r="F179" t="str">
            <v>Green debt financing instruments</v>
          </cell>
          <cell r="G179" t="str">
            <v>Huaneng Lancang River Hydropower Inc.</v>
          </cell>
          <cell r="H179" t="str">
            <v>2023</v>
          </cell>
          <cell r="I179">
            <v>8</v>
          </cell>
        </row>
        <row r="180">
          <cell r="E180" t="str">
            <v>HUANENG HYDROPOWER GN 23(004)</v>
          </cell>
          <cell r="F180" t="str">
            <v>Green debt financing instruments</v>
          </cell>
          <cell r="G180" t="str">
            <v>Huaneng Lancang River Hydropower Inc.</v>
          </cell>
          <cell r="H180" t="str">
            <v>2023</v>
          </cell>
          <cell r="I180">
            <v>4</v>
          </cell>
        </row>
        <row r="181">
          <cell r="E181" t="str">
            <v>RONGHE FINANCING GN 23(001)(CNB)</v>
          </cell>
          <cell r="F181" t="str">
            <v>Green debt financing instruments</v>
          </cell>
          <cell r="G181" t="str">
            <v>CPI Ronghe Financial Leasing Co.,LTD</v>
          </cell>
          <cell r="H181" t="str">
            <v>2023</v>
          </cell>
          <cell r="I181">
            <v>10</v>
          </cell>
        </row>
        <row r="182">
          <cell r="E182" t="str">
            <v>RONGHE FINANCING SCP 23(004)(GREEN)</v>
          </cell>
          <cell r="F182" t="str">
            <v>Green debt financing instruments</v>
          </cell>
          <cell r="G182" t="str">
            <v>CPI Ronghe Financial Leasing Co.,LTD</v>
          </cell>
          <cell r="H182" t="str">
            <v>2023</v>
          </cell>
          <cell r="I182">
            <v>5</v>
          </cell>
        </row>
        <row r="183">
          <cell r="E183" t="str">
            <v>RONGHE FINANCING SCP 23(005)(GREEN)</v>
          </cell>
          <cell r="F183" t="str">
            <v>Green debt financing instruments</v>
          </cell>
          <cell r="G183" t="str">
            <v>CPI Ronghe Financial Leasing Co.,LTD</v>
          </cell>
          <cell r="H183" t="str">
            <v>2023</v>
          </cell>
          <cell r="I183">
            <v>5</v>
          </cell>
        </row>
        <row r="184">
          <cell r="E184" t="str">
            <v>HUANENG HYDROPOWER GN 23(005)</v>
          </cell>
          <cell r="F184" t="str">
            <v>Green debt financing instruments</v>
          </cell>
          <cell r="G184" t="str">
            <v>Huaneng Lancang River Hydropower Inc.</v>
          </cell>
          <cell r="H184" t="str">
            <v>2023</v>
          </cell>
          <cell r="I184">
            <v>4</v>
          </cell>
        </row>
        <row r="185">
          <cell r="E185" t="str">
            <v>JINNENG POWER GN 23(001) A</v>
          </cell>
          <cell r="F185" t="str">
            <v>Green debt financing instruments</v>
          </cell>
          <cell r="G185" t="str">
            <v>JINNENG HOLDING POWER GROUP CO.,LTD</v>
          </cell>
          <cell r="H185" t="str">
            <v>2023</v>
          </cell>
          <cell r="I185">
            <v>3</v>
          </cell>
        </row>
        <row r="186">
          <cell r="E186" t="str">
            <v>JINNENG POWER GN 23(001) B</v>
          </cell>
          <cell r="F186" t="str">
            <v>Green debt financing instruments</v>
          </cell>
          <cell r="G186" t="str">
            <v>JINNENG HOLDING POWER GROUP CO.,LTD</v>
          </cell>
          <cell r="H186" t="str">
            <v>2023</v>
          </cell>
          <cell r="I186">
            <v>7</v>
          </cell>
        </row>
        <row r="187">
          <cell r="E187" t="str">
            <v>FUZHOU METRO GN 23(001)(CNB)</v>
          </cell>
          <cell r="F187" t="str">
            <v>Green debt financing instruments</v>
          </cell>
          <cell r="G187" t="str">
            <v>Fuzhou Metro Holdings Limited</v>
          </cell>
          <cell r="H187" t="str">
            <v>2023</v>
          </cell>
          <cell r="I187">
            <v>4</v>
          </cell>
        </row>
        <row r="188">
          <cell r="E188" t="str">
            <v>RONGHE FINANCING GN 23(002)(SPECIAL RURAL REVITAL)</v>
          </cell>
          <cell r="F188" t="str">
            <v>Green debt financing instruments</v>
          </cell>
          <cell r="G188" t="str">
            <v>CPI Ronghe Financial Leasing Co.,LTD</v>
          </cell>
          <cell r="H188" t="str">
            <v>2023</v>
          </cell>
          <cell r="I188">
            <v>5</v>
          </cell>
        </row>
        <row r="189">
          <cell r="E189" t="str">
            <v>JILIN POWER SCP 23(001)</v>
          </cell>
          <cell r="F189" t="str">
            <v>Green debt financing instruments</v>
          </cell>
          <cell r="G189" t="str">
            <v>Jilin Electric Power Co.,Ltd.</v>
          </cell>
          <cell r="H189" t="str">
            <v>2023</v>
          </cell>
          <cell r="I189">
            <v>0.62</v>
          </cell>
        </row>
        <row r="190">
          <cell r="E190" t="str">
            <v>GUANGDONG ENERGY SCP 23(001)(GREEN)</v>
          </cell>
          <cell r="F190" t="str">
            <v>Green debt financing instruments</v>
          </cell>
          <cell r="G190" t="str">
            <v>Guangdong Energy Financial Leasing Co., Ltd</v>
          </cell>
          <cell r="H190" t="str">
            <v>2023</v>
          </cell>
          <cell r="I190">
            <v>3</v>
          </cell>
        </row>
        <row r="191">
          <cell r="E191" t="str">
            <v>RONGHE FINANCING SCP 23(006)(GREEN)</v>
          </cell>
          <cell r="F191" t="str">
            <v>Green debt financing instruments</v>
          </cell>
          <cell r="G191" t="str">
            <v>CPI Ronghe Financial Leasing Co.,LTD</v>
          </cell>
          <cell r="H191" t="str">
            <v>2023</v>
          </cell>
          <cell r="I191">
            <v>5</v>
          </cell>
        </row>
        <row r="192">
          <cell r="E192" t="str">
            <v>POSTAL SAVINGS BANK GREEN FINANCIAL BOND 23(01)</v>
          </cell>
          <cell r="F192" t="str">
            <v>Green financial bond</v>
          </cell>
          <cell r="G192" t="str">
            <v>Postal Savings Bank of China Co.,Ltd.</v>
          </cell>
          <cell r="H192" t="str">
            <v>2023</v>
          </cell>
          <cell r="I192">
            <v>50</v>
          </cell>
        </row>
        <row r="193">
          <cell r="E193" t="str">
            <v>GREE ELECTRIC APPLIANCE GN 23(001)</v>
          </cell>
          <cell r="F193" t="str">
            <v>Green debt financing instruments</v>
          </cell>
          <cell r="G193" t="str">
            <v>Gree Electric Appliances,Inc.of Zhuhai</v>
          </cell>
          <cell r="H193" t="str">
            <v>2023</v>
          </cell>
          <cell r="I193">
            <v>9</v>
          </cell>
        </row>
        <row r="194">
          <cell r="E194" t="str">
            <v>CGN LEASING MTN 23(001)(BLUE BOND)</v>
          </cell>
          <cell r="F194" t="str">
            <v>Green debt financing instruments</v>
          </cell>
          <cell r="G194" t="str">
            <v>CGN International Finance Leasing Co., Ltd.</v>
          </cell>
          <cell r="H194" t="str">
            <v>2023</v>
          </cell>
          <cell r="I194">
            <v>3.16</v>
          </cell>
        </row>
        <row r="195">
          <cell r="E195" t="str">
            <v>HUANENG HYDROPOWER GN 23(006)</v>
          </cell>
          <cell r="F195" t="str">
            <v>Green debt financing instruments</v>
          </cell>
          <cell r="G195" t="str">
            <v>Huaneng Lancang River Hydropower Inc.</v>
          </cell>
          <cell r="H195" t="str">
            <v>2023</v>
          </cell>
          <cell r="I195">
            <v>11</v>
          </cell>
        </row>
        <row r="196">
          <cell r="E196" t="str">
            <v>HUANENG HYDROPOWER GN 23(007)(RURAL REVI)</v>
          </cell>
          <cell r="F196" t="str">
            <v>Green debt financing instruments</v>
          </cell>
          <cell r="G196" t="str">
            <v>Huaneng Lancang River Hydropower Inc.</v>
          </cell>
          <cell r="H196" t="str">
            <v>2023</v>
          </cell>
          <cell r="I196">
            <v>10</v>
          </cell>
        </row>
        <row r="197">
          <cell r="E197" t="str">
            <v>CGN LEASING MTN 23(002)(CNB)</v>
          </cell>
          <cell r="F197" t="str">
            <v>Green debt financing instruments</v>
          </cell>
          <cell r="G197" t="str">
            <v>CGN International Finance Leasing Co., Ltd.</v>
          </cell>
          <cell r="H197" t="str">
            <v>2023</v>
          </cell>
          <cell r="I197">
            <v>4.7</v>
          </cell>
        </row>
        <row r="198">
          <cell r="E198" t="str">
            <v>ZHENGZHOU METRO GN 23(001)</v>
          </cell>
          <cell r="F198" t="str">
            <v>Green debt financing instruments</v>
          </cell>
          <cell r="G198" t="str">
            <v>Zhengzhou Metro Group Co., Ltd.</v>
          </cell>
          <cell r="H198" t="str">
            <v>2023</v>
          </cell>
          <cell r="I198">
            <v>5</v>
          </cell>
        </row>
        <row r="199">
          <cell r="E199" t="str">
            <v>HUANENG HYDROPOWER GN 23(008)(RURAL REVI)</v>
          </cell>
          <cell r="F199" t="str">
            <v>Green debt financing instruments</v>
          </cell>
          <cell r="G199" t="str">
            <v>Huaneng Lancang River Hydropower Inc.</v>
          </cell>
          <cell r="H199" t="str">
            <v>2023</v>
          </cell>
          <cell r="I199">
            <v>8</v>
          </cell>
        </row>
        <row r="200">
          <cell r="E200" t="str">
            <v>TONGWEI SCP 23(001)(GREEN TI)</v>
          </cell>
          <cell r="F200" t="str">
            <v>Green debt financing instruments</v>
          </cell>
          <cell r="G200" t="str">
            <v>Tongwei Co., Ltd.</v>
          </cell>
          <cell r="H200" t="str">
            <v>2023</v>
          </cell>
          <cell r="I200">
            <v>3</v>
          </cell>
        </row>
        <row r="201">
          <cell r="E201" t="str">
            <v>NANCHANG RAIL SCP 23(001) (GREEN)</v>
          </cell>
          <cell r="F201" t="str">
            <v>Green debt financing instruments</v>
          </cell>
          <cell r="G201" t="str">
            <v>NanChang Railway Transit Group Co., Ltd.</v>
          </cell>
          <cell r="H201" t="str">
            <v>2023</v>
          </cell>
          <cell r="I201">
            <v>5</v>
          </cell>
        </row>
        <row r="202">
          <cell r="E202" t="str">
            <v>RONGHE FINANCING SCP 23(007)(GREEN)</v>
          </cell>
          <cell r="F202" t="str">
            <v>Green debt financing instruments</v>
          </cell>
          <cell r="G202" t="str">
            <v>CPI Ronghe Financial Leasing Co.,LTD</v>
          </cell>
          <cell r="H202" t="str">
            <v>2023</v>
          </cell>
          <cell r="I202">
            <v>5</v>
          </cell>
        </row>
        <row r="203">
          <cell r="E203" t="str">
            <v>RONGHE FINANCING SCP 23(008)(GREEN)</v>
          </cell>
          <cell r="F203" t="str">
            <v>Green debt financing instruments</v>
          </cell>
          <cell r="G203" t="str">
            <v>CPI Ronghe Financial Leasing Co.,LTD</v>
          </cell>
          <cell r="H203" t="str">
            <v>2023</v>
          </cell>
          <cell r="I203">
            <v>5</v>
          </cell>
        </row>
        <row r="204">
          <cell r="E204" t="str">
            <v>HUANENG HYDROPOWER GN 23(009)</v>
          </cell>
          <cell r="F204" t="str">
            <v>Green debt financing instruments</v>
          </cell>
          <cell r="G204" t="str">
            <v>Huaneng Lancang River Hydropower Inc.</v>
          </cell>
          <cell r="H204" t="str">
            <v>2023</v>
          </cell>
          <cell r="I204">
            <v>3</v>
          </cell>
        </row>
        <row r="205">
          <cell r="E205" t="str">
            <v>CHINA NUCLEAR LEASING SCP 23(002)(GREEN)</v>
          </cell>
          <cell r="F205" t="str">
            <v>Green debt financing instruments</v>
          </cell>
          <cell r="G205" t="str">
            <v>Cnnc Financial Leasing Co.,Ltd.</v>
          </cell>
          <cell r="H205" t="str">
            <v>2023</v>
          </cell>
          <cell r="I205">
            <v>4.7</v>
          </cell>
        </row>
        <row r="206">
          <cell r="E206" t="str">
            <v>HUANENG HYDROPOWER GN 23(010)(RURAL REVI)</v>
          </cell>
          <cell r="F206" t="str">
            <v>Green debt financing instruments</v>
          </cell>
          <cell r="G206" t="str">
            <v>Huaneng Lancang River Hydropower Inc.</v>
          </cell>
          <cell r="H206" t="str">
            <v>2023</v>
          </cell>
          <cell r="I206">
            <v>4</v>
          </cell>
        </row>
        <row r="207">
          <cell r="E207" t="str">
            <v>RONGHE FINANCING GN 23(003)(CARBON NEUTRAL BOND)</v>
          </cell>
          <cell r="F207" t="str">
            <v>Green debt financing instruments</v>
          </cell>
          <cell r="G207" t="str">
            <v>CPI Ronghe Financial Leasing Co.,LTD</v>
          </cell>
          <cell r="H207" t="str">
            <v>2023</v>
          </cell>
          <cell r="I207">
            <v>5</v>
          </cell>
        </row>
        <row r="208">
          <cell r="E208" t="str">
            <v>RONGHE FINANCING GN 23(004)(CARBON NEUTRAL BOND)</v>
          </cell>
          <cell r="F208" t="str">
            <v>Green debt financing instruments</v>
          </cell>
          <cell r="G208" t="str">
            <v>CPI Ronghe Financial Leasing Co.,LTD</v>
          </cell>
          <cell r="H208" t="str">
            <v>2023</v>
          </cell>
          <cell r="I208">
            <v>5</v>
          </cell>
        </row>
        <row r="209">
          <cell r="E209" t="str">
            <v>CGN WIND ENERGY GN 23(001) (TECH INNO NOTES)</v>
          </cell>
          <cell r="F209" t="str">
            <v>Green debt financing instruments</v>
          </cell>
          <cell r="G209" t="str">
            <v>CGN Wind Energy Limited</v>
          </cell>
          <cell r="H209" t="str">
            <v>2023</v>
          </cell>
          <cell r="I209">
            <v>10</v>
          </cell>
        </row>
        <row r="210">
          <cell r="E210" t="str">
            <v>TIANCHENG LEASING GN 23(001)(CARBON NEUTRAL BOND)</v>
          </cell>
          <cell r="F210" t="str">
            <v>Green debt financing instruments</v>
          </cell>
          <cell r="G210" t="str">
            <v>Huaneng Tiancheng Financial Leasing Co.,Ltd.</v>
          </cell>
          <cell r="H210" t="str">
            <v>2023</v>
          </cell>
          <cell r="I210">
            <v>10</v>
          </cell>
        </row>
        <row r="211">
          <cell r="E211" t="str">
            <v>TIANCHENG LEASING GN 23(002)(CARBON NEUTRAL BOND)</v>
          </cell>
          <cell r="F211" t="str">
            <v>Green debt financing instruments</v>
          </cell>
          <cell r="G211" t="str">
            <v>Huaneng Tiancheng Financial Leasing Co.,Ltd.</v>
          </cell>
          <cell r="H211" t="str">
            <v>2023</v>
          </cell>
          <cell r="I211">
            <v>10</v>
          </cell>
        </row>
        <row r="212">
          <cell r="E212" t="str">
            <v>XINHUA HYDROPOWER GN 23(001)(CNB)</v>
          </cell>
          <cell r="F212" t="str">
            <v>Green debt financing instruments</v>
          </cell>
          <cell r="G212" t="str">
            <v>Xinhua Hydropower Company Limited</v>
          </cell>
          <cell r="H212" t="str">
            <v>2023</v>
          </cell>
          <cell r="I212">
            <v>10</v>
          </cell>
        </row>
        <row r="213">
          <cell r="E213" t="str">
            <v>HUANENG HYDROPOWER GN 23(011)</v>
          </cell>
          <cell r="F213" t="str">
            <v>Green debt financing instruments</v>
          </cell>
          <cell r="G213" t="str">
            <v>Huaneng Lancang River Hydropower Inc.</v>
          </cell>
          <cell r="H213" t="str">
            <v>2023</v>
          </cell>
          <cell r="I213">
            <v>10</v>
          </cell>
        </row>
        <row r="214">
          <cell r="E214" t="str">
            <v>NANCHANG RAIL TRANSIT MTN 23(003)(GREEN)</v>
          </cell>
          <cell r="F214" t="str">
            <v>Green debt financing instruments</v>
          </cell>
          <cell r="G214" t="str">
            <v>NanChang Railway Transit Group Co., Ltd.</v>
          </cell>
          <cell r="H214" t="str">
            <v>2023</v>
          </cell>
          <cell r="I214">
            <v>5</v>
          </cell>
        </row>
        <row r="215">
          <cell r="E215" t="str">
            <v>CNNP RICH ENERGY MTN 23(001) A (CN BOND)</v>
          </cell>
          <cell r="F215" t="str">
            <v>Green debt financing instruments</v>
          </cell>
          <cell r="G215" t="str">
            <v>Cnnc Rich Energy Corporation Limited</v>
          </cell>
          <cell r="H215" t="str">
            <v>2023</v>
          </cell>
          <cell r="I215">
            <v>10</v>
          </cell>
        </row>
        <row r="216">
          <cell r="E216" t="str">
            <v>CNNP RICH ENERGY MTN 23(001) B (CN BOND)</v>
          </cell>
          <cell r="F216" t="str">
            <v>Green debt financing instruments</v>
          </cell>
          <cell r="G216" t="str">
            <v>Cnnc Rich Energy Corporation Limited</v>
          </cell>
          <cell r="H216" t="str">
            <v>2023</v>
          </cell>
          <cell r="I216">
            <v>10</v>
          </cell>
        </row>
        <row r="217">
          <cell r="E217" t="str">
            <v>HUANENG HYDROPOWER GN 23(012)(CARBON NEUTRAL BOND)</v>
          </cell>
          <cell r="F217" t="str">
            <v>Green debt financing instruments</v>
          </cell>
          <cell r="G217" t="str">
            <v>Huaneng Lancang River Hydropower Inc.</v>
          </cell>
          <cell r="H217" t="str">
            <v>2023</v>
          </cell>
          <cell r="I217">
            <v>10</v>
          </cell>
        </row>
        <row r="218">
          <cell r="E218" t="str">
            <v>TONGWEI SCP 23(002)(GREEN TI)</v>
          </cell>
          <cell r="F218" t="str">
            <v>Green debt financing instruments</v>
          </cell>
          <cell r="G218" t="str">
            <v>Tongwei Co., Ltd.</v>
          </cell>
          <cell r="H218" t="str">
            <v>2023</v>
          </cell>
          <cell r="I218">
            <v>3</v>
          </cell>
        </row>
        <row r="219">
          <cell r="E219" t="str">
            <v>HN HYDROPOWER GN 23(013)(SUSTAINABILITY-LINKED)</v>
          </cell>
          <cell r="F219" t="str">
            <v>Green debt financing instruments</v>
          </cell>
          <cell r="G219" t="str">
            <v>Huaneng Lancang River Hydropower Inc.</v>
          </cell>
          <cell r="H219" t="str">
            <v>2023</v>
          </cell>
          <cell r="I219">
            <v>20</v>
          </cell>
        </row>
        <row r="220">
          <cell r="E220" t="str">
            <v>HENAN POWER GEN GN 23(004)</v>
          </cell>
          <cell r="F220" t="str">
            <v>Green debt financing instruments</v>
          </cell>
          <cell r="G220" t="str">
            <v>Datang Henan Power Generation Co.,Ltd</v>
          </cell>
          <cell r="H220" t="str">
            <v>2023</v>
          </cell>
          <cell r="I220">
            <v>10</v>
          </cell>
        </row>
        <row r="221">
          <cell r="E221" t="str">
            <v>HUANENG HYDROPOWER GN 23(014)(RURAL REVI)</v>
          </cell>
          <cell r="F221" t="str">
            <v>Green debt financing instruments</v>
          </cell>
          <cell r="G221" t="str">
            <v>Huaneng Lancang River Hydropower Inc.</v>
          </cell>
          <cell r="H221" t="str">
            <v>2023</v>
          </cell>
          <cell r="I221">
            <v>4</v>
          </cell>
        </row>
        <row r="222">
          <cell r="E222" t="str">
            <v>CGN LEASING MTN 23(003)(GREEN)</v>
          </cell>
          <cell r="F222" t="str">
            <v>Green debt financing instruments</v>
          </cell>
          <cell r="G222" t="str">
            <v>CGN International Finance Leasing Co., Ltd.</v>
          </cell>
          <cell r="H222" t="str">
            <v>2023</v>
          </cell>
          <cell r="I222">
            <v>5.2</v>
          </cell>
        </row>
        <row r="223">
          <cell r="E223" t="str">
            <v>XI IND GN 23(010)</v>
          </cell>
          <cell r="F223" t="str">
            <v>Green debt financing instruments</v>
          </cell>
          <cell r="G223" t="str">
            <v>Wuxi Industry Development Group Co.,Ltd.</v>
          </cell>
          <cell r="H223" t="str">
            <v>2023</v>
          </cell>
          <cell r="I223">
            <v>1</v>
          </cell>
        </row>
        <row r="224">
          <cell r="E224" t="str">
            <v>YALONG RIVER GN 23(001)(CARBON NEUTRAL BOND)</v>
          </cell>
          <cell r="F224" t="str">
            <v>Green debt financing instruments</v>
          </cell>
          <cell r="G224" t="str">
            <v>Yalong River Hydropower Development Company, Ltd.</v>
          </cell>
          <cell r="H224" t="str">
            <v>2023</v>
          </cell>
          <cell r="I224">
            <v>10</v>
          </cell>
        </row>
        <row r="225">
          <cell r="E225" t="str">
            <v>THREE GORGES GN 23(001)</v>
          </cell>
          <cell r="F225" t="str">
            <v>Green debt financing instruments</v>
          </cell>
          <cell r="G225" t="str">
            <v>China Three Gorges Corporation</v>
          </cell>
          <cell r="H225" t="str">
            <v>2023</v>
          </cell>
          <cell r="I225">
            <v>20</v>
          </cell>
        </row>
        <row r="226">
          <cell r="E226" t="str">
            <v>THREE GORGES GN 23(002)</v>
          </cell>
          <cell r="F226" t="str">
            <v>Green debt financing instruments</v>
          </cell>
          <cell r="G226" t="str">
            <v>China Three Gorges Corporation</v>
          </cell>
          <cell r="H226" t="str">
            <v>2023</v>
          </cell>
          <cell r="I226">
            <v>20</v>
          </cell>
        </row>
        <row r="227">
          <cell r="E227" t="str">
            <v>RONGHE FINANCING GN 23(005)(RURAL REVITALIZATION)</v>
          </cell>
          <cell r="F227" t="str">
            <v>Green debt financing instruments</v>
          </cell>
          <cell r="G227" t="str">
            <v>CPI Ronghe Financial Leasing Co.,LTD</v>
          </cell>
          <cell r="H227" t="str">
            <v>2023</v>
          </cell>
          <cell r="I227">
            <v>10</v>
          </cell>
        </row>
        <row r="228">
          <cell r="E228" t="str">
            <v>CHINA NUCLEAR LEASING SCP 23(004)(GREEN)</v>
          </cell>
          <cell r="F228" t="str">
            <v>Green debt financing instruments</v>
          </cell>
          <cell r="G228" t="str">
            <v>Cnnc Financial Leasing Co.,Ltd.</v>
          </cell>
          <cell r="H228" t="str">
            <v>2023</v>
          </cell>
          <cell r="I228">
            <v>3.4</v>
          </cell>
        </row>
        <row r="229">
          <cell r="E229" t="str">
            <v>CHINA NUCLEAR LEASING SCP 23(003)(GREEN)</v>
          </cell>
          <cell r="F229" t="str">
            <v>Green debt financing instruments</v>
          </cell>
          <cell r="G229" t="str">
            <v>Cnnc Financial Leasing Co.,Ltd.</v>
          </cell>
          <cell r="H229" t="str">
            <v>2023</v>
          </cell>
          <cell r="I229">
            <v>3.8</v>
          </cell>
        </row>
        <row r="230">
          <cell r="E230" t="str">
            <v>SHENYANG METRO SCP 23(001)(GREEN)</v>
          </cell>
          <cell r="F230" t="str">
            <v>Green debt financing instruments</v>
          </cell>
          <cell r="G230" t="str">
            <v>Shenyang Metro Group Co.,Ltd.</v>
          </cell>
          <cell r="H230" t="str">
            <v>2023</v>
          </cell>
          <cell r="I230">
            <v>5</v>
          </cell>
        </row>
        <row r="231">
          <cell r="E231" t="str">
            <v>HUANENG HYDROPOWER GN 23(015)</v>
          </cell>
          <cell r="F231" t="str">
            <v>Green debt financing instruments</v>
          </cell>
          <cell r="G231" t="str">
            <v>Huaneng Lancang River Hydropower Inc.</v>
          </cell>
          <cell r="H231" t="str">
            <v>2023</v>
          </cell>
          <cell r="I231">
            <v>10</v>
          </cell>
        </row>
        <row r="232">
          <cell r="E232" t="str">
            <v>QINGDAO METRO MTN 23(002)(CARBON NEUTRAL BOND)</v>
          </cell>
          <cell r="F232" t="str">
            <v>Green debt financing instruments</v>
          </cell>
          <cell r="G232" t="str">
            <v>Qingdao Metro Group Co.,Ltd</v>
          </cell>
          <cell r="H232" t="str">
            <v>2023</v>
          </cell>
          <cell r="I232">
            <v>13</v>
          </cell>
        </row>
        <row r="233">
          <cell r="E233" t="str">
            <v>HUANENG HYDROPOWER GN 23(016)(TECH INNO NOTES)</v>
          </cell>
          <cell r="F233" t="str">
            <v>Green debt financing instruments</v>
          </cell>
          <cell r="G233" t="str">
            <v>Huaneng Lancang River Hydropower Inc.</v>
          </cell>
          <cell r="H233" t="str">
            <v>2023</v>
          </cell>
          <cell r="I233">
            <v>10</v>
          </cell>
        </row>
        <row r="234">
          <cell r="E234" t="str">
            <v>CCCC FIRST HIGHWAY MTN 23(001)(GREEN)</v>
          </cell>
          <cell r="F234" t="str">
            <v>Green debt financing instruments</v>
          </cell>
          <cell r="G234" t="str">
            <v>CCCC First Highway Engineering Group Co.,Ltd.</v>
          </cell>
          <cell r="H234" t="str">
            <v>2023</v>
          </cell>
          <cell r="I234">
            <v>2</v>
          </cell>
        </row>
        <row r="235">
          <cell r="E235" t="str">
            <v>JINNENG POWER GN 23(011)(CARBON NEUTRAL BOND)</v>
          </cell>
          <cell r="F235" t="str">
            <v>Green debt financing instruments</v>
          </cell>
          <cell r="G235" t="str">
            <v>JINNENG HOLDING POWER GROUP CO.,LTD</v>
          </cell>
          <cell r="H235" t="str">
            <v>2023</v>
          </cell>
          <cell r="I235">
            <v>5</v>
          </cell>
        </row>
        <row r="236">
          <cell r="E236" t="str">
            <v>XINJIANG POWER GENERATION MTN 23(001)(GREEN)</v>
          </cell>
          <cell r="F236" t="str">
            <v>Green debt financing instruments</v>
          </cell>
          <cell r="G236" t="str">
            <v>Datang Xinjiang Power Generation Co.,Ltd.</v>
          </cell>
          <cell r="H236" t="str">
            <v>2023</v>
          </cell>
          <cell r="I236">
            <v>5</v>
          </cell>
        </row>
        <row r="237">
          <cell r="E237" t="str">
            <v>HECIC NEW-ENERGY MTN 23(002)(CARBON NEUTRAL BOND)</v>
          </cell>
          <cell r="F237" t="str">
            <v>Green debt financing instruments</v>
          </cell>
          <cell r="G237" t="str">
            <v>HECIC New-Energy Co.,Ltd</v>
          </cell>
          <cell r="H237" t="str">
            <v>2023</v>
          </cell>
          <cell r="I237">
            <v>1.4</v>
          </cell>
        </row>
        <row r="238">
          <cell r="E238" t="str">
            <v>CHANGCHUN RAIL TRANS MTN 23(002)(CNB)</v>
          </cell>
          <cell r="F238" t="str">
            <v>Green debt financing instruments</v>
          </cell>
          <cell r="G238" t="str">
            <v>Changchun Railway Traffic Group Co.,Ltd.</v>
          </cell>
          <cell r="H238" t="str">
            <v>2023</v>
          </cell>
          <cell r="I238">
            <v>10</v>
          </cell>
        </row>
        <row r="239">
          <cell r="E239" t="str">
            <v>HUANENG HYDROPOWER GN 23(017) (TECH INNO NOTES)</v>
          </cell>
          <cell r="F239" t="str">
            <v>Green debt financing instruments</v>
          </cell>
          <cell r="G239" t="str">
            <v>Huaneng Lancang River Hydropower Inc.</v>
          </cell>
          <cell r="H239" t="str">
            <v>2023</v>
          </cell>
          <cell r="I239">
            <v>20</v>
          </cell>
        </row>
        <row r="240">
          <cell r="E240" t="str">
            <v>GUANGZHOU METRO MTN 23(009) (GREEN)</v>
          </cell>
          <cell r="F240" t="str">
            <v>Green debt financing instruments</v>
          </cell>
          <cell r="G240" t="str">
            <v>Guangzhou Metro Group Co.,Ltd.</v>
          </cell>
          <cell r="H240" t="str">
            <v>2023</v>
          </cell>
          <cell r="I240">
            <v>13</v>
          </cell>
        </row>
        <row r="241">
          <cell r="E241" t="str">
            <v>ZHENGZHOU METRO GN 23(002)</v>
          </cell>
          <cell r="F241" t="str">
            <v>Green debt financing instruments</v>
          </cell>
          <cell r="G241" t="str">
            <v>Zhengzhou Metro Group Co., Ltd.</v>
          </cell>
          <cell r="H241" t="str">
            <v>2023</v>
          </cell>
          <cell r="I241">
            <v>10</v>
          </cell>
        </row>
        <row r="242">
          <cell r="E242" t="str">
            <v>HUANENG HYDROPOWER GN 23(018)</v>
          </cell>
          <cell r="F242" t="str">
            <v>Green debt financing instruments</v>
          </cell>
          <cell r="G242" t="str">
            <v>Huaneng Lancang River Hydropower Inc.</v>
          </cell>
          <cell r="H242" t="str">
            <v>2023</v>
          </cell>
          <cell r="I242">
            <v>20</v>
          </cell>
        </row>
        <row r="243">
          <cell r="E243" t="str">
            <v>THREE GORGES GREEN BOND 23(01)</v>
          </cell>
          <cell r="F243" t="str">
            <v>Green corporate bond</v>
          </cell>
          <cell r="G243" t="str">
            <v>China Three Gorges Corporation</v>
          </cell>
          <cell r="H243" t="str">
            <v>2023</v>
          </cell>
          <cell r="I243">
            <v>7</v>
          </cell>
        </row>
        <row r="244">
          <cell r="E244" t="str">
            <v>THREE GORGES GREEN BOND 23(02)</v>
          </cell>
          <cell r="F244" t="str">
            <v>Green corporate bond</v>
          </cell>
          <cell r="G244" t="str">
            <v>China Three Gorges Corporation</v>
          </cell>
          <cell r="H244" t="str">
            <v>2023</v>
          </cell>
          <cell r="I244">
            <v>13</v>
          </cell>
        </row>
        <row r="245">
          <cell r="E245" t="str">
            <v>CGN WIND ENERGY GN 23(002)</v>
          </cell>
          <cell r="F245" t="str">
            <v>Green debt financing instruments</v>
          </cell>
          <cell r="G245" t="str">
            <v>CGN Wind Energy Limited</v>
          </cell>
          <cell r="H245" t="str">
            <v>2023</v>
          </cell>
          <cell r="I245">
            <v>10</v>
          </cell>
        </row>
        <row r="246">
          <cell r="E246" t="str">
            <v>CNNP RICH ENERGY SCP 23(001) (GREEN)</v>
          </cell>
          <cell r="F246" t="str">
            <v>Green debt financing instruments</v>
          </cell>
          <cell r="G246" t="str">
            <v>Cnnc Rich Energy Corporation Limited</v>
          </cell>
          <cell r="H246" t="str">
            <v>2023</v>
          </cell>
          <cell r="I246">
            <v>5</v>
          </cell>
        </row>
        <row r="247">
          <cell r="E247" t="str">
            <v>RONGHE FINANCING MTN 23(006)(CNB)</v>
          </cell>
          <cell r="F247" t="str">
            <v>Green debt financing instruments</v>
          </cell>
          <cell r="G247" t="str">
            <v>CPI Ronghe Financial Leasing Co.,LTD</v>
          </cell>
          <cell r="H247" t="str">
            <v>2023</v>
          </cell>
          <cell r="I247">
            <v>10</v>
          </cell>
        </row>
        <row r="248">
          <cell r="E248" t="str">
            <v>RONGHE FINANCING MTN 23(007)(CARBON NEUTRAL BOND)</v>
          </cell>
          <cell r="F248" t="str">
            <v>Green debt financing instruments</v>
          </cell>
          <cell r="G248" t="str">
            <v>CPI Ronghe Financial Leasing Co.,LTD</v>
          </cell>
          <cell r="H248" t="str">
            <v>2023</v>
          </cell>
          <cell r="I248">
            <v>5</v>
          </cell>
        </row>
        <row r="249">
          <cell r="E249" t="str">
            <v>HUADIAN LEASING MTN 23(003)(CNB)</v>
          </cell>
          <cell r="F249" t="str">
            <v>Green debt financing instruments</v>
          </cell>
          <cell r="G249" t="str">
            <v>Huadian Financial Leasing Co.,Ltd.</v>
          </cell>
          <cell r="H249" t="str">
            <v>2023</v>
          </cell>
          <cell r="I249">
            <v>9</v>
          </cell>
        </row>
        <row r="250">
          <cell r="E250" t="str">
            <v>GUOXIN LEASING SCP 23(009)(GREEN)</v>
          </cell>
          <cell r="F250" t="str">
            <v>Green debt financing instruments</v>
          </cell>
          <cell r="G250" t="str">
            <v>China Reform Financial Leasing Co.,Ltd</v>
          </cell>
          <cell r="H250" t="str">
            <v>2023</v>
          </cell>
          <cell r="I250">
            <v>5</v>
          </cell>
        </row>
        <row r="251">
          <cell r="E251" t="str">
            <v>CPI RONGHE MTN 23(001)(CARBON NEUTRAL)</v>
          </cell>
          <cell r="F251" t="str">
            <v>Green debt financing instruments</v>
          </cell>
          <cell r="G251" t="str">
            <v>Power Investment Ronghe New Energy Development Co., Ltd</v>
          </cell>
          <cell r="H251" t="str">
            <v>2023</v>
          </cell>
          <cell r="I251">
            <v>15</v>
          </cell>
        </row>
        <row r="252">
          <cell r="E252" t="str">
            <v>NATIONAL ENERGY JIANGSU GN 23(001)(CNB)</v>
          </cell>
          <cell r="F252" t="str">
            <v>Green debt financing instruments</v>
          </cell>
          <cell r="G252" t="str">
            <v>National Energy Group Jiangsu Electric Power Co., Ltd</v>
          </cell>
          <cell r="H252" t="str">
            <v>2023</v>
          </cell>
          <cell r="I252">
            <v>2</v>
          </cell>
        </row>
        <row r="253">
          <cell r="E253" t="str">
            <v>CGN WIND ENERGY GN 23(003)</v>
          </cell>
          <cell r="F253" t="str">
            <v>Green debt financing instruments</v>
          </cell>
          <cell r="G253" t="str">
            <v>CGN Wind Energy Limited</v>
          </cell>
          <cell r="H253" t="str">
            <v>2023</v>
          </cell>
          <cell r="I253">
            <v>20</v>
          </cell>
        </row>
        <row r="254">
          <cell r="E254" t="str">
            <v>CHINA EXIMBANK GREEN BOND 2021 01</v>
          </cell>
          <cell r="F254" t="str">
            <v>Green financial bond</v>
          </cell>
          <cell r="G254" t="str">
            <v>Export-Import Bank of China</v>
          </cell>
          <cell r="H254" t="str">
            <v>2021</v>
          </cell>
          <cell r="I254">
            <v>110</v>
          </cell>
        </row>
        <row r="255">
          <cell r="E255" t="str">
            <v>22 CEXIM GREEN BOND SHCH 03</v>
          </cell>
          <cell r="F255" t="str">
            <v>Green financial bond</v>
          </cell>
          <cell r="G255" t="str">
            <v>Export-Import Bank of China</v>
          </cell>
          <cell r="H255" t="str">
            <v>2022</v>
          </cell>
          <cell r="I255">
            <v>50</v>
          </cell>
        </row>
        <row r="256">
          <cell r="E256" t="str">
            <v>CHINA EXIMBANK GREEN BOND 2022 02</v>
          </cell>
          <cell r="F256" t="str">
            <v>Green financial bond</v>
          </cell>
          <cell r="G256" t="str">
            <v>Export-Import Bank of China</v>
          </cell>
          <cell r="H256" t="str">
            <v>2022</v>
          </cell>
          <cell r="I256">
            <v>40</v>
          </cell>
        </row>
        <row r="257">
          <cell r="E257" t="str">
            <v>MODERN ENERGY MTN 23(002)(GREEN)</v>
          </cell>
          <cell r="F257" t="str">
            <v>Green debt financing instruments</v>
          </cell>
          <cell r="G257" t="str">
            <v>Guangzhou High -Tech Zone Modern Energy Group Co., Ltd.</v>
          </cell>
          <cell r="H257">
            <v>2023</v>
          </cell>
          <cell r="I257">
            <v>4.4000000000000004</v>
          </cell>
        </row>
        <row r="258">
          <cell r="E258" t="str">
            <v>CR LEASING MTN 23(002)(CN BOND)</v>
          </cell>
          <cell r="F258" t="str">
            <v>Green debt financing instruments</v>
          </cell>
          <cell r="G258" t="str">
            <v>China Resources Financial Leasing Co., Ltd.</v>
          </cell>
          <cell r="H258">
            <v>2023</v>
          </cell>
          <cell r="I258">
            <v>5</v>
          </cell>
        </row>
        <row r="259">
          <cell r="E259" t="str">
            <v>RONGHE FINANCING MTN 23(008)(CARBON NEUTRAL BOND)</v>
          </cell>
          <cell r="F259" t="str">
            <v>Green debt financing instruments</v>
          </cell>
          <cell r="G259" t="str">
            <v>CPI Ronghe Financial Leasing Co.,LTD</v>
          </cell>
          <cell r="H259">
            <v>2023</v>
          </cell>
          <cell r="I259">
            <v>10</v>
          </cell>
        </row>
        <row r="260">
          <cell r="E260" t="str">
            <v>LU HONGQIAO GN 23(003)</v>
          </cell>
          <cell r="F260" t="str">
            <v>Green debt financing instruments</v>
          </cell>
          <cell r="G260" t="str">
            <v>Shandong Hongqiao New Material Co.,Ltd</v>
          </cell>
          <cell r="H260">
            <v>2023</v>
          </cell>
          <cell r="I260">
            <v>3</v>
          </cell>
        </row>
        <row r="261">
          <cell r="E261" t="str">
            <v>CN NUCLEAR LEASING MTN 24(001)(CNB)</v>
          </cell>
          <cell r="F261" t="str">
            <v>Green debt financing instruments</v>
          </cell>
          <cell r="G261" t="str">
            <v>Cnnc Financial Leasing Co.,Ltd.</v>
          </cell>
          <cell r="H261">
            <v>2024</v>
          </cell>
          <cell r="I261">
            <v>5</v>
          </cell>
        </row>
        <row r="262">
          <cell r="E262" t="str">
            <v>NANCHANG RAIL TRANSIT MTN 24(001)(GREEN)</v>
          </cell>
          <cell r="F262" t="str">
            <v>Green debt financing instruments</v>
          </cell>
          <cell r="G262" t="str">
            <v>NanChang Railway Transit Group Co., Ltd.</v>
          </cell>
          <cell r="H262">
            <v>2024</v>
          </cell>
          <cell r="I262">
            <v>10</v>
          </cell>
        </row>
        <row r="263">
          <cell r="E263" t="str">
            <v>CR LEASING MTN 24(001)(CN BOND)</v>
          </cell>
          <cell r="F263" t="str">
            <v>Green debt financing instruments</v>
          </cell>
          <cell r="G263" t="str">
            <v>China Resources Financial Leasing Co., Ltd.</v>
          </cell>
          <cell r="H263">
            <v>2024</v>
          </cell>
          <cell r="I263">
            <v>4</v>
          </cell>
        </row>
        <row r="264">
          <cell r="E264" t="str">
            <v>TONGWEI GN 24(001))(TECH INNO NOTES)</v>
          </cell>
          <cell r="F264" t="str">
            <v>Green debt financing instruments</v>
          </cell>
          <cell r="G264" t="str">
            <v>Tongwei Co., Ltd.</v>
          </cell>
          <cell r="H264">
            <v>2024</v>
          </cell>
          <cell r="I264">
            <v>5</v>
          </cell>
        </row>
        <row r="265">
          <cell r="E265" t="str">
            <v>XIA RAIL GREEN BOND 24(01)</v>
          </cell>
          <cell r="F265" t="str">
            <v>Green corporate bond</v>
          </cell>
          <cell r="G265" t="str">
            <v>Xiamen Rail Construction Development Group Co., Ltd</v>
          </cell>
          <cell r="H265">
            <v>2024</v>
          </cell>
          <cell r="I265">
            <v>10</v>
          </cell>
        </row>
        <row r="266">
          <cell r="E266" t="str">
            <v>TONGWEI GN 24(002)(TIN)</v>
          </cell>
          <cell r="F266" t="str">
            <v>Green debt financing instruments</v>
          </cell>
          <cell r="G266" t="str">
            <v>Tongwei Co., Ltd.</v>
          </cell>
          <cell r="H266" t="str">
            <v>2024</v>
          </cell>
          <cell r="I266">
            <v>5</v>
          </cell>
        </row>
        <row r="267">
          <cell r="E267" t="str">
            <v>SOUTHERN POWER GN 24(001) (CNB)</v>
          </cell>
          <cell r="F267" t="str">
            <v>Green debt financing instruments</v>
          </cell>
          <cell r="G267" t="str">
            <v>China Southern Power Grid Co.,Ltd</v>
          </cell>
          <cell r="H267" t="str">
            <v>2024</v>
          </cell>
          <cell r="I267">
            <v>10</v>
          </cell>
        </row>
        <row r="268">
          <cell r="E268" t="str">
            <v>THREE GORGES NEW ENERGY GN 24(001)(CNB)</v>
          </cell>
          <cell r="F268" t="str">
            <v>Green debt financing instruments</v>
          </cell>
          <cell r="G268" t="str">
            <v>China Three Gorges Renewables (Group) Co.,Ltd.</v>
          </cell>
          <cell r="H268" t="str">
            <v>2024</v>
          </cell>
          <cell r="I268">
            <v>20</v>
          </cell>
        </row>
        <row r="269">
          <cell r="E269" t="str">
            <v>CHONGQING METRO GN 24(001)(CNB)</v>
          </cell>
          <cell r="F269" t="str">
            <v>Green debt financing instruments</v>
          </cell>
          <cell r="G269" t="str">
            <v>Chongqing Rail Transit (Group) Co.,Ltd.</v>
          </cell>
          <cell r="H269" t="str">
            <v>2024</v>
          </cell>
          <cell r="I269">
            <v>10</v>
          </cell>
        </row>
        <row r="270">
          <cell r="E270" t="str">
            <v>SUYIN FINANCIAL LEASING GREEN BOND 24(01) BC</v>
          </cell>
          <cell r="F270" t="str">
            <v>Green financial bond</v>
          </cell>
          <cell r="G270" t="str">
            <v>Suyin Financial Leasing Co.,Ltd</v>
          </cell>
          <cell r="H270" t="str">
            <v>2024</v>
          </cell>
          <cell r="I270">
            <v>15</v>
          </cell>
        </row>
        <row r="271">
          <cell r="E271" t="str">
            <v>SHAOXING RAIL TRANSIT GROUP GN 24(001)</v>
          </cell>
          <cell r="F271" t="str">
            <v>Green debt financing instruments</v>
          </cell>
          <cell r="G271" t="str">
            <v>Shaoxing Rail Transit Group Co., Ltd</v>
          </cell>
          <cell r="H271" t="str">
            <v>2024</v>
          </cell>
          <cell r="I271">
            <v>5</v>
          </cell>
        </row>
        <row r="272">
          <cell r="E272" t="str">
            <v>CHONGQING METRO GN 24(002)(CNB)</v>
          </cell>
          <cell r="F272" t="str">
            <v>Green debt financing instruments</v>
          </cell>
          <cell r="G272" t="str">
            <v>Chongqing Rail Transit (Group) Co.,Ltd.</v>
          </cell>
          <cell r="H272" t="str">
            <v>2024</v>
          </cell>
          <cell r="I272">
            <v>10</v>
          </cell>
        </row>
        <row r="273">
          <cell r="E273" t="str">
            <v>NANJING METRO GN 24(001)(CARBON NEUTRAL BOND)</v>
          </cell>
          <cell r="F273" t="str">
            <v>Green debt financing instruments</v>
          </cell>
          <cell r="G273" t="str">
            <v>Nanjing Metro Group Co.,Ltd</v>
          </cell>
          <cell r="H273" t="str">
            <v>2024</v>
          </cell>
          <cell r="I273">
            <v>10</v>
          </cell>
        </row>
        <row r="274">
          <cell r="E274" t="str">
            <v>NANJING METRO GN 24(002)(CARBON NEUTRAL BOND)</v>
          </cell>
          <cell r="F274" t="str">
            <v>Green debt financing instruments</v>
          </cell>
          <cell r="G274" t="str">
            <v>Nanjing Metro Group Co.,Ltd</v>
          </cell>
          <cell r="H274" t="str">
            <v>2024</v>
          </cell>
          <cell r="I274">
            <v>10</v>
          </cell>
        </row>
        <row r="275">
          <cell r="E275" t="str">
            <v>TONGWEI GN 24(003))(TECH INNO NOTES)</v>
          </cell>
          <cell r="F275" t="str">
            <v>Green debt financing instruments</v>
          </cell>
          <cell r="G275" t="str">
            <v>Tongwei Co., Ltd.</v>
          </cell>
          <cell r="H275" t="str">
            <v>2024</v>
          </cell>
          <cell r="I275">
            <v>5</v>
          </cell>
        </row>
        <row r="276">
          <cell r="E276" t="str">
            <v>BANK OF JIANGSU GREEN BOND 24(02)</v>
          </cell>
          <cell r="F276" t="str">
            <v>Green financial bond</v>
          </cell>
          <cell r="G276" t="str">
            <v>Bank of Jiangsu Co.,Ltd.</v>
          </cell>
          <cell r="H276" t="str">
            <v>2024</v>
          </cell>
          <cell r="I276">
            <v>100</v>
          </cell>
        </row>
        <row r="277">
          <cell r="E277" t="str">
            <v>LINYI FINANCE GN 24(001) (CARBON NEUTRAL BOND)</v>
          </cell>
          <cell r="F277" t="str">
            <v>Green debt financing instruments</v>
          </cell>
          <cell r="G277" t="str">
            <v>Linyi Caijin Investment Group Co., Ltd</v>
          </cell>
          <cell r="H277" t="str">
            <v>2024</v>
          </cell>
          <cell r="I277">
            <v>1.75</v>
          </cell>
        </row>
        <row r="278">
          <cell r="E278" t="str">
            <v>RONGHE FINANCING GN 24(002)(CARBON NEUTRAL BOND)</v>
          </cell>
          <cell r="F278" t="str">
            <v>Green debt financing instruments</v>
          </cell>
          <cell r="G278" t="str">
            <v>CPI Ronghe Financial Leasing Co.,LTD</v>
          </cell>
          <cell r="H278" t="str">
            <v>2024</v>
          </cell>
          <cell r="I278">
            <v>5</v>
          </cell>
        </row>
        <row r="279">
          <cell r="E279" t="str">
            <v>WAN ENERGY MTN 24(001)(CARBON NEUTRAL BOND)</v>
          </cell>
          <cell r="F279" t="str">
            <v>Green debt financing instruments</v>
          </cell>
          <cell r="G279" t="str">
            <v>Anhui Province Energy Group Co.,Ltd</v>
          </cell>
          <cell r="H279" t="str">
            <v>2024</v>
          </cell>
          <cell r="I279">
            <v>5</v>
          </cell>
        </row>
        <row r="280">
          <cell r="E280" t="str">
            <v>CN NUCLEAR LEASING MTN 24(002)(RURAL REVI)</v>
          </cell>
          <cell r="F280" t="str">
            <v>Green debt financing instruments</v>
          </cell>
          <cell r="G280" t="str">
            <v>Cnnc Financial Leasing Co.,Ltd.</v>
          </cell>
          <cell r="H280" t="str">
            <v>2024</v>
          </cell>
          <cell r="I280">
            <v>3</v>
          </cell>
        </row>
        <row r="281">
          <cell r="E281" t="str">
            <v>ZHENGZHOU METRO GN 24(001)</v>
          </cell>
          <cell r="F281" t="str">
            <v>Green debt financing instruments</v>
          </cell>
          <cell r="G281" t="str">
            <v>Zhengzhou Metro Group Co., Ltd.</v>
          </cell>
          <cell r="H281" t="str">
            <v>2024</v>
          </cell>
          <cell r="I281">
            <v>5</v>
          </cell>
        </row>
        <row r="282">
          <cell r="E282" t="str">
            <v>NANJING METRO MTN 24(003)(GREEN)</v>
          </cell>
          <cell r="F282" t="str">
            <v>Green debt financing instruments</v>
          </cell>
          <cell r="G282" t="str">
            <v>Nanjing Metro Group Co.,Ltd</v>
          </cell>
          <cell r="H282" t="str">
            <v>2024</v>
          </cell>
          <cell r="I282">
            <v>10</v>
          </cell>
        </row>
        <row r="283">
          <cell r="E283" t="str">
            <v>GD GN 24(001)</v>
          </cell>
          <cell r="F283" t="str">
            <v>Green debt financing instruments</v>
          </cell>
          <cell r="G283" t="str">
            <v>GD Power Development Co.,Ltd</v>
          </cell>
          <cell r="H283" t="str">
            <v>2024</v>
          </cell>
          <cell r="I283">
            <v>16.45</v>
          </cell>
        </row>
        <row r="284">
          <cell r="E284" t="str">
            <v>THREE GORGES GN 24(001)(CARBON NEUTRAL BOND)</v>
          </cell>
          <cell r="F284" t="str">
            <v>Green debt financing instruments</v>
          </cell>
          <cell r="G284" t="str">
            <v>China Three Gorges Corporation</v>
          </cell>
          <cell r="H284" t="str">
            <v>2024</v>
          </cell>
          <cell r="I284">
            <v>20</v>
          </cell>
        </row>
        <row r="285">
          <cell r="E285" t="str">
            <v>YALONG RIVER MTN 24(001)(CARBON NEUTRAL BOND)</v>
          </cell>
          <cell r="F285" t="str">
            <v>Green debt financing instruments</v>
          </cell>
          <cell r="G285" t="str">
            <v>Yalong River Hydropower Development Company, Ltd.</v>
          </cell>
          <cell r="H285" t="str">
            <v>2024</v>
          </cell>
          <cell r="I285">
            <v>10</v>
          </cell>
        </row>
        <row r="286">
          <cell r="E286" t="str">
            <v>TONGWEI GN 24(004))(TECH INNO NOTES)</v>
          </cell>
          <cell r="F286" t="str">
            <v>Green debt financing instruments</v>
          </cell>
          <cell r="G286" t="str">
            <v>Tongwei Co., Ltd.</v>
          </cell>
          <cell r="H286" t="str">
            <v>2024</v>
          </cell>
          <cell r="I286">
            <v>5</v>
          </cell>
        </row>
        <row r="287">
          <cell r="E287" t="str">
            <v>HUANENG GN 24(001)(CARBON NEUTRAL BOND)</v>
          </cell>
          <cell r="F287" t="str">
            <v>Green debt financing instruments</v>
          </cell>
          <cell r="G287" t="str">
            <v>Huaneng Power International, Inc.</v>
          </cell>
          <cell r="H287" t="str">
            <v>2024</v>
          </cell>
          <cell r="I287">
            <v>25</v>
          </cell>
        </row>
        <row r="288">
          <cell r="E288" t="str">
            <v>YIWEI LITHIUM ENERGY MTN 24(001)(TECH INNO NOTES)</v>
          </cell>
          <cell r="F288" t="str">
            <v>Green debt financing instruments</v>
          </cell>
          <cell r="G288" t="str">
            <v>EVE Energy Co., Ltd.</v>
          </cell>
          <cell r="H288" t="str">
            <v>2024</v>
          </cell>
          <cell r="I288">
            <v>5</v>
          </cell>
        </row>
        <row r="289">
          <cell r="E289" t="str">
            <v>GUOXIN LEASING MTN 24(004)(GREEN)</v>
          </cell>
          <cell r="F289" t="str">
            <v>Green debt financing instruments</v>
          </cell>
          <cell r="G289" t="str">
            <v>China Reform Financial Leasing Co.,Ltd</v>
          </cell>
          <cell r="H289" t="str">
            <v>2024</v>
          </cell>
          <cell r="I289">
            <v>5</v>
          </cell>
        </row>
        <row r="290">
          <cell r="E290" t="str">
            <v>MODERN ENERGY MTN 24(001)(GREEN)</v>
          </cell>
          <cell r="F290" t="str">
            <v>Green debt financing instruments</v>
          </cell>
          <cell r="G290" t="str">
            <v>Guangzhou High -Tech Zone Modern Energy Group Co., Ltd.</v>
          </cell>
          <cell r="H290" t="str">
            <v>2024</v>
          </cell>
          <cell r="I290">
            <v>2.1</v>
          </cell>
        </row>
        <row r="291">
          <cell r="E291" t="str">
            <v>CONCH CEMENT MTN 24(002)(GREEN)</v>
          </cell>
          <cell r="F291" t="str">
            <v>Green debt financing instruments</v>
          </cell>
          <cell r="G291" t="str">
            <v>Anhui Conch Cement Co., Ltd.</v>
          </cell>
          <cell r="H291" t="str">
            <v>2024</v>
          </cell>
          <cell r="I291">
            <v>15</v>
          </cell>
        </row>
        <row r="292">
          <cell r="E292" t="str">
            <v>CR LEASING MTN 24(003)(CN BOND)</v>
          </cell>
          <cell r="F292" t="str">
            <v>Green debt financing instruments</v>
          </cell>
          <cell r="G292" t="str">
            <v>China Resources Financial Leasing Co., Ltd.</v>
          </cell>
          <cell r="H292" t="str">
            <v>2024</v>
          </cell>
          <cell r="I292">
            <v>6</v>
          </cell>
        </row>
        <row r="293">
          <cell r="E293" t="str">
            <v>CONCH CEMENT MTN 24(001)(GREEN)</v>
          </cell>
          <cell r="F293" t="str">
            <v>Green debt financing instruments</v>
          </cell>
          <cell r="G293" t="str">
            <v>Anhui Conch Cement Co., Ltd.</v>
          </cell>
          <cell r="H293" t="str">
            <v>2024</v>
          </cell>
          <cell r="I293">
            <v>15</v>
          </cell>
        </row>
        <row r="294">
          <cell r="E294" t="str">
            <v>THREE GORGES GN 24(002)(CARBON NEUTRAL BOND)</v>
          </cell>
          <cell r="F294" t="str">
            <v>Green debt financing instruments</v>
          </cell>
          <cell r="G294" t="str">
            <v>China Three Gorges Corporation</v>
          </cell>
          <cell r="H294">
            <v>2024</v>
          </cell>
          <cell r="I294">
            <v>20</v>
          </cell>
        </row>
        <row r="295">
          <cell r="E295" t="str">
            <v>HUANENG HYDROPOWER GN 24(001)</v>
          </cell>
          <cell r="F295" t="str">
            <v>Green debt financing instruments</v>
          </cell>
          <cell r="G295" t="str">
            <v>Huaneng Lancang River Hydropower Inc.</v>
          </cell>
          <cell r="H295">
            <v>2024</v>
          </cell>
          <cell r="I295">
            <v>3.4</v>
          </cell>
        </row>
        <row r="296">
          <cell r="E296" t="str">
            <v>JINKAI ENERGY GN 24(001)(CNB)</v>
          </cell>
          <cell r="F296" t="str">
            <v>Green debt financing instruments</v>
          </cell>
          <cell r="G296" t="str">
            <v>NYOCOR Company Limited</v>
          </cell>
          <cell r="H296">
            <v>2024</v>
          </cell>
          <cell r="I296">
            <v>3</v>
          </cell>
        </row>
        <row r="297">
          <cell r="E297" t="str">
            <v>BOCOM GREEN BOND 24(01)</v>
          </cell>
          <cell r="F297" t="str">
            <v>Green financial bond</v>
          </cell>
          <cell r="G297" t="str">
            <v>Bank of Communications</v>
          </cell>
          <cell r="H297">
            <v>2024</v>
          </cell>
          <cell r="I297">
            <v>50</v>
          </cell>
        </row>
        <row r="298">
          <cell r="E298" t="str">
            <v>TONGWEI GN 24(005)(TIN)</v>
          </cell>
          <cell r="F298" t="str">
            <v>Green debt financing instruments</v>
          </cell>
          <cell r="G298" t="str">
            <v>Tongwei Co., Ltd.</v>
          </cell>
          <cell r="H298">
            <v>2024</v>
          </cell>
          <cell r="I298">
            <v>5</v>
          </cell>
        </row>
        <row r="299">
          <cell r="E299" t="str">
            <v>SUYIN FINANCIAL LEASING GREEN BOND 24(02) BC</v>
          </cell>
          <cell r="F299" t="str">
            <v>Green financial bond</v>
          </cell>
          <cell r="G299" t="str">
            <v>Suyin Financial Leasing Co.,Ltd</v>
          </cell>
          <cell r="H299">
            <v>2024</v>
          </cell>
          <cell r="I299">
            <v>15</v>
          </cell>
        </row>
        <row r="300">
          <cell r="E300" t="str">
            <v>CHANGZHOU METRO GN 24(001)(CNB)</v>
          </cell>
          <cell r="F300" t="str">
            <v>Green debt financing instruments</v>
          </cell>
          <cell r="G300" t="str">
            <v>Changzhou Metro Group Co.,Ltd</v>
          </cell>
          <cell r="H300">
            <v>2024</v>
          </cell>
          <cell r="I300">
            <v>5</v>
          </cell>
        </row>
        <row r="301">
          <cell r="E301" t="str">
            <v>NINGBO RAIL TRANS GN 24(001)</v>
          </cell>
          <cell r="F301" t="str">
            <v>Green debt financing instruments</v>
          </cell>
          <cell r="G301" t="str">
            <v>Ningbo Rail Transit Group Co., Ltd</v>
          </cell>
          <cell r="H301">
            <v>2024</v>
          </cell>
          <cell r="I301">
            <v>20</v>
          </cell>
        </row>
        <row r="302">
          <cell r="E302" t="str">
            <v>CHINA MERCHANTS LEASING SCP 24(008)(GREEN)</v>
          </cell>
          <cell r="F302" t="str">
            <v>Green debt financing instruments</v>
          </cell>
          <cell r="G302" t="str">
            <v>China Merchants Financial Leasing Co., Ltd</v>
          </cell>
          <cell r="H302" t="str">
            <v>2024</v>
          </cell>
          <cell r="I302">
            <v>5</v>
          </cell>
        </row>
        <row r="303">
          <cell r="E303" t="str">
            <v>SENE NEW ENERGY GN 22(001)</v>
          </cell>
          <cell r="F303" t="str">
            <v>Green debt financing instruments</v>
          </cell>
          <cell r="G303" t="str">
            <v>National Energy Group New Energy Co., Ltd</v>
          </cell>
          <cell r="H303" t="str">
            <v>2024</v>
          </cell>
          <cell r="I303">
            <v>10</v>
          </cell>
        </row>
        <row r="304">
          <cell r="E304" t="str">
            <v>FUZHOU METRO GN 24(001)(CNB)</v>
          </cell>
          <cell r="F304" t="str">
            <v>Green debt financing instruments</v>
          </cell>
          <cell r="G304" t="str">
            <v>Fuzhou Metro Holdings Limited</v>
          </cell>
          <cell r="H304" t="str">
            <v>2024</v>
          </cell>
          <cell r="I304">
            <v>7</v>
          </cell>
        </row>
        <row r="305">
          <cell r="E305" t="str">
            <v>HUANENG HYDROPOWER GN 24(002)(RURAL REVI)</v>
          </cell>
          <cell r="F305" t="str">
            <v>Green debt financing instruments</v>
          </cell>
          <cell r="G305" t="str">
            <v>Huaneng Lancang River Hydropower Inc.</v>
          </cell>
          <cell r="H305" t="str">
            <v>2024</v>
          </cell>
          <cell r="I305">
            <v>5</v>
          </cell>
        </row>
        <row r="306">
          <cell r="E306" t="str">
            <v>TONGWEI GN 24(006)(TIN)</v>
          </cell>
          <cell r="F306" t="str">
            <v>Green debt financing instruments</v>
          </cell>
          <cell r="G306" t="str">
            <v>Tongwei Co., Ltd.</v>
          </cell>
          <cell r="H306" t="str">
            <v>2024</v>
          </cell>
          <cell r="I306">
            <v>5</v>
          </cell>
        </row>
        <row r="307">
          <cell r="E307" t="str">
            <v>RONGHE FINANCING MTN 24(003)(CARBON NEUTRAL BOND)</v>
          </cell>
          <cell r="F307" t="str">
            <v>Green debt financing instruments</v>
          </cell>
          <cell r="G307" t="str">
            <v>CPI Ronghe Financial Leasing Co.,LTD</v>
          </cell>
          <cell r="H307" t="str">
            <v>2024</v>
          </cell>
          <cell r="I307">
            <v>5</v>
          </cell>
        </row>
        <row r="308">
          <cell r="E308" t="str">
            <v>JIAOYIN FINANCIAL LEASING GREEN BOND 24(01)</v>
          </cell>
          <cell r="F308" t="str">
            <v>Green financial bond</v>
          </cell>
          <cell r="G308" t="str">
            <v>Bank of Communications Financial Leasing Co., Ltd.</v>
          </cell>
          <cell r="H308" t="str">
            <v>2024</v>
          </cell>
          <cell r="I308">
            <v>15</v>
          </cell>
        </row>
        <row r="309">
          <cell r="E309" t="str">
            <v>YUN ENERGY INV GN 24(001)</v>
          </cell>
          <cell r="F309" t="str">
            <v>Green debt financing instruments</v>
          </cell>
          <cell r="G309" t="str">
            <v>Yunnan Provincial Energy Investment Group Co.,Ltd.</v>
          </cell>
          <cell r="H309" t="str">
            <v>2024</v>
          </cell>
          <cell r="I309">
            <v>12</v>
          </cell>
        </row>
        <row r="310">
          <cell r="E310" t="str">
            <v>YUEXIU LEASING MTN 24(002) A(GREEN)</v>
          </cell>
          <cell r="F310" t="str">
            <v>Green debt financing instruments</v>
          </cell>
          <cell r="G310" t="str">
            <v>Guangzhou YUEXIU Financial Leasing Co.,Ltd.</v>
          </cell>
          <cell r="H310" t="str">
            <v>2024</v>
          </cell>
          <cell r="I310">
            <v>5</v>
          </cell>
        </row>
        <row r="311">
          <cell r="E311" t="str">
            <v>YUEXIU LEASING MTN 24(002) B(GREEN)</v>
          </cell>
          <cell r="F311" t="str">
            <v>Green debt financing instruments</v>
          </cell>
          <cell r="G311" t="str">
            <v>Guangzhou YUEXIU Financial Leasing Co.,Ltd.</v>
          </cell>
          <cell r="H311" t="str">
            <v>2024</v>
          </cell>
          <cell r="I311">
            <v>7</v>
          </cell>
        </row>
        <row r="312">
          <cell r="E312" t="str">
            <v>KANGFU LEASING MTN 24(002)(SUSTAINABILITY LINKED)</v>
          </cell>
          <cell r="F312" t="str">
            <v>Green debt financing instruments</v>
          </cell>
          <cell r="G312" t="str">
            <v>China KangFu International Leasing CO.,LTD</v>
          </cell>
          <cell r="H312" t="str">
            <v>2024</v>
          </cell>
          <cell r="I312">
            <v>3</v>
          </cell>
        </row>
        <row r="313">
          <cell r="E313" t="str">
            <v>CDB GREEN BOND 21(02)</v>
          </cell>
          <cell r="F313" t="str">
            <v>Green financial bond</v>
          </cell>
          <cell r="G313" t="str">
            <v>China Development Bank</v>
          </cell>
          <cell r="H313" t="str">
            <v>2021</v>
          </cell>
          <cell r="I313">
            <v>30</v>
          </cell>
        </row>
        <row r="314">
          <cell r="E314" t="str">
            <v>CDB BOND 2021 03</v>
          </cell>
          <cell r="F314" t="str">
            <v>Green financial bond</v>
          </cell>
          <cell r="G314" t="str">
            <v>China Development Bank</v>
          </cell>
          <cell r="H314" t="str">
            <v>2021</v>
          </cell>
          <cell r="I314">
            <v>100</v>
          </cell>
        </row>
        <row r="315">
          <cell r="E315" t="str">
            <v>CDB BOND 2021 04</v>
          </cell>
          <cell r="F315" t="str">
            <v>Green financial bond</v>
          </cell>
          <cell r="G315" t="str">
            <v>China Development Bank</v>
          </cell>
          <cell r="H315" t="str">
            <v>2021</v>
          </cell>
          <cell r="I315">
            <v>150</v>
          </cell>
        </row>
        <row r="316">
          <cell r="E316" t="str">
            <v>CDB BOND 2022 01/CDB GREEN BOND 2022 01</v>
          </cell>
          <cell r="F316" t="str">
            <v>Green financial bond</v>
          </cell>
          <cell r="G316" t="str">
            <v>China Development Bank</v>
          </cell>
          <cell r="H316" t="str">
            <v>2022</v>
          </cell>
          <cell r="I316">
            <v>150</v>
          </cell>
        </row>
        <row r="317">
          <cell r="E317" t="str">
            <v>CDB GREEN BOND 22(02) CLEARING OFFERING/CDB GREEN BOND 2022 02</v>
          </cell>
          <cell r="F317" t="str">
            <v>Green financial bond</v>
          </cell>
          <cell r="G317" t="str">
            <v>China Development Bank</v>
          </cell>
          <cell r="H317" t="str">
            <v>2022</v>
          </cell>
          <cell r="I317">
            <v>120</v>
          </cell>
        </row>
        <row r="318">
          <cell r="E318" t="str">
            <v>TONGWEI GN 24(007)(TECH INNO NOTES)</v>
          </cell>
          <cell r="F318" t="str">
            <v>Green debt financing instruments</v>
          </cell>
          <cell r="G318" t="str">
            <v>Tongwei Co., Ltd.</v>
          </cell>
          <cell r="H318" t="str">
            <v>2024</v>
          </cell>
          <cell r="I318">
            <v>5</v>
          </cell>
        </row>
        <row r="319">
          <cell r="E319" t="str">
            <v>YUNNAN POWER GENERATION MTN 24(001) (GREEN)</v>
          </cell>
          <cell r="F319" t="str">
            <v>Green debt financing instruments</v>
          </cell>
          <cell r="G319" t="str">
            <v>Datang Yunnan Power Generation Co.,Ltd</v>
          </cell>
          <cell r="H319" t="str">
            <v>2024</v>
          </cell>
          <cell r="I319">
            <v>5</v>
          </cell>
        </row>
        <row r="320">
          <cell r="E320" t="str">
            <v>RONGHE FINANCING MTN 24(004)(CARBON NEUTRAL BOND)</v>
          </cell>
          <cell r="F320" t="str">
            <v>Green debt financing instruments</v>
          </cell>
          <cell r="G320" t="str">
            <v>CPI Ronghe Financial Leasing Co.,LTD</v>
          </cell>
          <cell r="H320" t="str">
            <v>2024</v>
          </cell>
          <cell r="I320">
            <v>10</v>
          </cell>
        </row>
        <row r="321">
          <cell r="E321" t="str">
            <v>LU HONGQIAO GN 24(001)</v>
          </cell>
          <cell r="F321" t="str">
            <v>Green debt financing instruments</v>
          </cell>
          <cell r="G321" t="str">
            <v>Shandong Hongqiao New Material Co.,Ltd</v>
          </cell>
          <cell r="H321" t="str">
            <v>2024</v>
          </cell>
          <cell r="I321">
            <v>3</v>
          </cell>
        </row>
        <row r="322">
          <cell r="E322" t="str">
            <v>YIXING TRANS MTN 24(003) (GREEN)</v>
          </cell>
          <cell r="F322" t="str">
            <v>Green debt financing instruments</v>
          </cell>
          <cell r="G322" t="str">
            <v>Yixing Transportation Energy Group Co., Ltd.</v>
          </cell>
          <cell r="H322" t="str">
            <v>2024</v>
          </cell>
          <cell r="I322">
            <v>2</v>
          </cell>
        </row>
        <row r="323">
          <cell r="E323" t="str">
            <v>SHENERGY MTN 24(001) (CARBON NEUTRAL BOND)</v>
          </cell>
          <cell r="F323" t="str">
            <v>Green debt financing instruments</v>
          </cell>
          <cell r="G323" t="str">
            <v>Shenergy Company Limited</v>
          </cell>
          <cell r="H323" t="str">
            <v>2024</v>
          </cell>
          <cell r="I323">
            <v>10</v>
          </cell>
        </row>
        <row r="324">
          <cell r="E324" t="str">
            <v>CHUAN ENERGY INV GN 24(001)</v>
          </cell>
          <cell r="F324" t="str">
            <v>Green debt financing instruments</v>
          </cell>
          <cell r="G324" t="str">
            <v>SICHUAN ENERGY INDUSTRY INVESTMENT GROUP CO.,LTD.</v>
          </cell>
          <cell r="H324" t="str">
            <v>2024</v>
          </cell>
          <cell r="I324">
            <v>10</v>
          </cell>
        </row>
        <row r="325">
          <cell r="E325" t="str">
            <v>JINKAI ENERGY GN 24(002)(CNB)</v>
          </cell>
          <cell r="F325" t="str">
            <v>Green debt financing instruments</v>
          </cell>
          <cell r="G325" t="str">
            <v>NYOCOR Company Limited</v>
          </cell>
          <cell r="H325" t="str">
            <v>2024</v>
          </cell>
          <cell r="I325">
            <v>5</v>
          </cell>
        </row>
        <row r="326">
          <cell r="E326" t="str">
            <v>SENE NEW ENERGY MTN 24(003) (GREEN)</v>
          </cell>
          <cell r="F326" t="str">
            <v>Green debt financing instruments</v>
          </cell>
          <cell r="G326" t="str">
            <v>National Energy Group New Energy Co., Ltd</v>
          </cell>
          <cell r="H326" t="str">
            <v>2024</v>
          </cell>
          <cell r="I326">
            <v>10</v>
          </cell>
        </row>
        <row r="327">
          <cell r="E327" t="str">
            <v>HUANENG HYDROPOWER GN 24(003)A(TECH INNO NOTES)</v>
          </cell>
          <cell r="F327" t="str">
            <v>Green debt financing instruments</v>
          </cell>
          <cell r="G327" t="str">
            <v>Huaneng Lancang River Hydropower Inc.</v>
          </cell>
          <cell r="H327" t="str">
            <v>2024</v>
          </cell>
          <cell r="I327">
            <v>5</v>
          </cell>
        </row>
        <row r="328">
          <cell r="E328" t="str">
            <v>HUANENG HYDROPOWER GN 24(003)B(TECH INNO NOTES)</v>
          </cell>
          <cell r="F328" t="str">
            <v>Green debt financing instruments</v>
          </cell>
          <cell r="G328" t="str">
            <v>Huaneng Lancang River Hydropower Inc.</v>
          </cell>
          <cell r="H328" t="str">
            <v>2024</v>
          </cell>
          <cell r="I328">
            <v>10</v>
          </cell>
        </row>
        <row r="329">
          <cell r="E329" t="str">
            <v>SUYIN FINANCIAL LEASING GREEN BOND 24(03) BC</v>
          </cell>
          <cell r="F329" t="str">
            <v>Green financial bond</v>
          </cell>
          <cell r="G329" t="str">
            <v>Suyin Financial Leasing Co.,Ltd</v>
          </cell>
          <cell r="H329" t="str">
            <v>2024</v>
          </cell>
          <cell r="I329">
            <v>20</v>
          </cell>
        </row>
        <row r="330">
          <cell r="E330" t="str">
            <v>KANGFU LEASING MTN 24(003)(CARBON NEUTRAL DEBT)</v>
          </cell>
          <cell r="F330" t="str">
            <v>Green debt financing instruments</v>
          </cell>
          <cell r="G330" t="str">
            <v>China KangFu International Leasing CO.,LTD</v>
          </cell>
          <cell r="H330" t="str">
            <v>2024</v>
          </cell>
          <cell r="I330">
            <v>5</v>
          </cell>
        </row>
        <row r="331">
          <cell r="E331" t="str">
            <v>GD GN 24(002)(OLD REVOLUTIONARY ZONE)</v>
          </cell>
          <cell r="F331" t="str">
            <v>Green debt financing instruments</v>
          </cell>
          <cell r="G331" t="str">
            <v>GD Power Development Co.,Ltd</v>
          </cell>
          <cell r="H331" t="str">
            <v>2024</v>
          </cell>
          <cell r="I331">
            <v>19.600000000000001</v>
          </cell>
        </row>
        <row r="332">
          <cell r="E332" t="str">
            <v>CDB GREEN BOND 24(01)QINGFA</v>
          </cell>
          <cell r="F332" t="str">
            <v>Green financial bond</v>
          </cell>
          <cell r="G332" t="str">
            <v>China Development Bank</v>
          </cell>
          <cell r="H332" t="str">
            <v>2024</v>
          </cell>
          <cell r="I332">
            <v>120</v>
          </cell>
        </row>
        <row r="333">
          <cell r="E333" t="str">
            <v>CHINA NUCLEAR LEASING SCP 24(002)(GREEN)</v>
          </cell>
          <cell r="F333" t="str">
            <v>Green debt financing instruments</v>
          </cell>
          <cell r="G333" t="str">
            <v>Cnnc Financial Leasing Co.,Ltd.</v>
          </cell>
          <cell r="H333" t="str">
            <v>2024</v>
          </cell>
          <cell r="I333">
            <v>4</v>
          </cell>
        </row>
        <row r="334">
          <cell r="E334" t="str">
            <v>STATE GRID LEASING CP 24(001)(BLUE BOND)</v>
          </cell>
          <cell r="F334" t="str">
            <v>Green debt financing instruments</v>
          </cell>
          <cell r="G334" t="str">
            <v>STATE GRID INTERNATIONAL LEASING CO.,LTD.</v>
          </cell>
          <cell r="H334" t="str">
            <v>2024</v>
          </cell>
          <cell r="I334">
            <v>4</v>
          </cell>
        </row>
        <row r="335">
          <cell r="E335" t="str">
            <v>YUEXIU GP MTN 24(007)(GREEN)</v>
          </cell>
          <cell r="F335" t="str">
            <v>Green debt financing instruments</v>
          </cell>
          <cell r="G335" t="str">
            <v>Guangzhou Yuexiu Group Co., Ltd.</v>
          </cell>
          <cell r="H335" t="str">
            <v>2024</v>
          </cell>
          <cell r="I335">
            <v>7</v>
          </cell>
        </row>
        <row r="336">
          <cell r="E336" t="str">
            <v>KANGFU LEASING MTN 24(004)(CARBON NEUTRAL DEBT)</v>
          </cell>
          <cell r="F336" t="str">
            <v>Green debt financing instruments</v>
          </cell>
          <cell r="G336" t="str">
            <v>China KangFu International Leasing CO.,LTD</v>
          </cell>
          <cell r="H336" t="str">
            <v>2024</v>
          </cell>
          <cell r="I336">
            <v>5</v>
          </cell>
        </row>
        <row r="337">
          <cell r="E337" t="str">
            <v>RONG CITY RAIL TRANSIT MTN 24(003)(CND)</v>
          </cell>
          <cell r="F337" t="str">
            <v>Green debt financing instruments</v>
          </cell>
          <cell r="G337" t="str">
            <v>Chengdu Rail Transit Group Co.,Ltd</v>
          </cell>
          <cell r="H337" t="str">
            <v>2024</v>
          </cell>
          <cell r="I337">
            <v>10</v>
          </cell>
        </row>
        <row r="338">
          <cell r="E338" t="str">
            <v>TIANCHENG LEASING GN 24(001)(CARBON NEUTRAL BOND)</v>
          </cell>
          <cell r="F338" t="str">
            <v>Green debt financing instruments</v>
          </cell>
          <cell r="G338" t="str">
            <v>Huaneng Tiancheng Financial Leasing Co.,Ltd.</v>
          </cell>
          <cell r="H338" t="str">
            <v>2024</v>
          </cell>
          <cell r="I338">
            <v>10</v>
          </cell>
        </row>
        <row r="339">
          <cell r="E339" t="str">
            <v>FUZHOU METRO GN 24(003)(CNB)</v>
          </cell>
          <cell r="F339" t="str">
            <v>Green debt financing instruments</v>
          </cell>
          <cell r="G339" t="str">
            <v>Fuzhou Metro Holdings Limited</v>
          </cell>
          <cell r="H339" t="str">
            <v>2024</v>
          </cell>
          <cell r="I339">
            <v>8</v>
          </cell>
        </row>
        <row r="340">
          <cell r="E340" t="str">
            <v>EXPORT-IMPORT GREEN BOND QINGFA 24(03)</v>
          </cell>
          <cell r="F340" t="str">
            <v>Green financial bond</v>
          </cell>
          <cell r="G340" t="str">
            <v>Export-Import Bank of China</v>
          </cell>
          <cell r="H340" t="str">
            <v>2024</v>
          </cell>
          <cell r="I340">
            <v>10</v>
          </cell>
        </row>
        <row r="341">
          <cell r="E341" t="str">
            <v>FUZHOU METRO GN 24(002)(CNB)</v>
          </cell>
          <cell r="F341" t="str">
            <v>Green debt financing instruments</v>
          </cell>
          <cell r="G341" t="str">
            <v>Fuzhou Metro Holdings Limited</v>
          </cell>
          <cell r="H341" t="str">
            <v>2024</v>
          </cell>
          <cell r="I341">
            <v>4</v>
          </cell>
        </row>
        <row r="342">
          <cell r="E342" t="str">
            <v>DT PG GN 24(001)(CARBON NEUTRAL BOND)</v>
          </cell>
          <cell r="F342" t="str">
            <v>Green debt financing instruments</v>
          </cell>
          <cell r="G342" t="str">
            <v>Datang International Power Generation Co.,Ltd.</v>
          </cell>
          <cell r="H342">
            <v>2024</v>
          </cell>
          <cell r="I342">
            <v>15</v>
          </cell>
        </row>
        <row r="343">
          <cell r="E343" t="str">
            <v>CHONGQING METRO GN 24(003)(CNB)</v>
          </cell>
          <cell r="F343" t="str">
            <v>Green debt financing instruments</v>
          </cell>
          <cell r="G343" t="str">
            <v>Chongqing Rail Transit (Group) Co.,Ltd.</v>
          </cell>
          <cell r="H343">
            <v>2024</v>
          </cell>
          <cell r="I343">
            <v>15</v>
          </cell>
        </row>
        <row r="344">
          <cell r="E344" t="str">
            <v>HUANENG HYDROPOWER GN 24(004)(RURAL REVI)</v>
          </cell>
          <cell r="F344" t="str">
            <v>Green debt financing instruments</v>
          </cell>
          <cell r="G344" t="str">
            <v>Huaneng Lancang River Hydropower Inc.</v>
          </cell>
          <cell r="H344">
            <v>2024</v>
          </cell>
          <cell r="I344">
            <v>15</v>
          </cell>
        </row>
        <row r="345">
          <cell r="E345" t="str">
            <v>CHONGQING METRO GN 24(004)(CNB)</v>
          </cell>
          <cell r="F345" t="str">
            <v>Green debt financing instruments</v>
          </cell>
          <cell r="G345" t="str">
            <v>Chongqing Rail Transit (Group) Co.,Ltd.</v>
          </cell>
          <cell r="H345">
            <v>2024</v>
          </cell>
          <cell r="I345">
            <v>5</v>
          </cell>
        </row>
        <row r="346">
          <cell r="E346" t="str">
            <v>NANJING METRO GN 24(006)(CARBON NEUTRAL BOND)</v>
          </cell>
          <cell r="F346" t="str">
            <v>Green debt financing instruments</v>
          </cell>
          <cell r="G346" t="str">
            <v>Nanjing Metro Group Co.,Ltd</v>
          </cell>
          <cell r="H346">
            <v>2024</v>
          </cell>
          <cell r="I346">
            <v>10</v>
          </cell>
        </row>
        <row r="347">
          <cell r="E347" t="str">
            <v>LU HONGQIAO GN 24(002)</v>
          </cell>
          <cell r="F347" t="str">
            <v>Green debt financing instruments</v>
          </cell>
          <cell r="G347" t="str">
            <v>Shandong Hongqiao New Material Co.,Ltd</v>
          </cell>
          <cell r="H347">
            <v>2024</v>
          </cell>
          <cell r="I347">
            <v>3</v>
          </cell>
        </row>
        <row r="348">
          <cell r="E348" t="str">
            <v>YUNNAN POWER GENERATION MTN 24(002)(GREEN)</v>
          </cell>
          <cell r="F348" t="str">
            <v>Green debt financing instruments</v>
          </cell>
          <cell r="G348" t="str">
            <v>Datang Yunnan Power Generation Co.,Ltd</v>
          </cell>
          <cell r="H348">
            <v>2024</v>
          </cell>
          <cell r="I348">
            <v>5</v>
          </cell>
        </row>
        <row r="349">
          <cell r="E349" t="str">
            <v>CHN ENERGY GN 24(001)</v>
          </cell>
          <cell r="F349" t="str">
            <v>Green debt financing instruments</v>
          </cell>
          <cell r="G349" t="str">
            <v>CHN Energy Investment Group</v>
          </cell>
          <cell r="H349">
            <v>2024</v>
          </cell>
          <cell r="I349">
            <v>50</v>
          </cell>
        </row>
        <row r="350">
          <cell r="E350" t="str">
            <v>JINKAI ENERGY GN 24(003)(CNB)</v>
          </cell>
          <cell r="F350" t="str">
            <v>Green debt financing instruments</v>
          </cell>
          <cell r="G350" t="str">
            <v>NYOCOR Company Limited</v>
          </cell>
          <cell r="H350">
            <v>2024</v>
          </cell>
          <cell r="I350">
            <v>2</v>
          </cell>
        </row>
        <row r="351">
          <cell r="E351" t="str">
            <v>HUANENG HYDROPOWER GN 24(005)(RURAL REVI)</v>
          </cell>
          <cell r="F351" t="str">
            <v>Green debt financing instruments</v>
          </cell>
          <cell r="G351" t="str">
            <v>Huaneng Lancang River Hydropower Inc.</v>
          </cell>
          <cell r="H351">
            <v>2024</v>
          </cell>
          <cell r="I351">
            <v>10</v>
          </cell>
        </row>
        <row r="352">
          <cell r="E352" t="str">
            <v>CHINA POWER GN 24(003)(CNB)</v>
          </cell>
          <cell r="F352" t="str">
            <v>Green debt financing instruments</v>
          </cell>
          <cell r="G352" t="str">
            <v>China Power International Development Limited</v>
          </cell>
          <cell r="H352">
            <v>2024</v>
          </cell>
          <cell r="I352">
            <v>10</v>
          </cell>
        </row>
        <row r="353">
          <cell r="E353" t="str">
            <v>QING CHENG NEW ENERGY GN 24(001)(CNB)</v>
          </cell>
          <cell r="F353" t="str">
            <v>Green debt financing instruments</v>
          </cell>
          <cell r="G353" t="str">
            <v>Qingdao Chengtou New Energy Investment Co., Ltd.</v>
          </cell>
          <cell r="H353">
            <v>2024</v>
          </cell>
          <cell r="I353">
            <v>9</v>
          </cell>
        </row>
        <row r="354">
          <cell r="E354" t="str">
            <v>BANK OF CHANGSHA GREEN BOND 24(01) B</v>
          </cell>
          <cell r="F354" t="str">
            <v>Green financial bond</v>
          </cell>
          <cell r="G354" t="str">
            <v>BANK of Changsha Co., Ltd.</v>
          </cell>
          <cell r="H354">
            <v>2024</v>
          </cell>
          <cell r="I354">
            <v>15</v>
          </cell>
        </row>
        <row r="355">
          <cell r="E355" t="str">
            <v>ZHENGZHOU METRO GN 24(002)</v>
          </cell>
          <cell r="F355" t="str">
            <v>Green debt financing instruments</v>
          </cell>
          <cell r="G355" t="str">
            <v>Zhengzhou Metro Group Co., Ltd.</v>
          </cell>
          <cell r="H355">
            <v>2024</v>
          </cell>
          <cell r="I355">
            <v>19</v>
          </cell>
        </row>
        <row r="356">
          <cell r="E356" t="str">
            <v>CHINA ENERGY ENGINEERING GN 24(002)(CNB)</v>
          </cell>
          <cell r="F356" t="str">
            <v>Green debt financing instruments</v>
          </cell>
          <cell r="G356" t="str">
            <v>China Energy Engineering Corporation Limited</v>
          </cell>
          <cell r="H356">
            <v>2024</v>
          </cell>
          <cell r="I356">
            <v>15</v>
          </cell>
        </row>
        <row r="357">
          <cell r="E357" t="str">
            <v>STATE ENERGY NEW ENERGY GN 24(004)</v>
          </cell>
          <cell r="F357" t="str">
            <v>Green debt financing instruments</v>
          </cell>
          <cell r="G357" t="str">
            <v>National Energy Group New Energy Co., Ltd</v>
          </cell>
          <cell r="H357">
            <v>2024</v>
          </cell>
          <cell r="I357">
            <v>5</v>
          </cell>
        </row>
        <row r="358">
          <cell r="E358" t="str">
            <v>RONGHE FINANCING SCP 24(010)(GREEN)</v>
          </cell>
          <cell r="F358" t="str">
            <v>Green debt financing instruments</v>
          </cell>
          <cell r="G358" t="str">
            <v>CPI Ronghe Financial Leasing Co.,LTD</v>
          </cell>
          <cell r="H358">
            <v>2024</v>
          </cell>
          <cell r="I358">
            <v>5</v>
          </cell>
        </row>
        <row r="359">
          <cell r="E359" t="str">
            <v>HUADIAN LEASING MTN 24(001)(GREEN)</v>
          </cell>
          <cell r="F359" t="str">
            <v>Green debt financing instruments</v>
          </cell>
          <cell r="G359" t="str">
            <v>Huadian Financial Leasing Co.,Ltd.</v>
          </cell>
          <cell r="H359">
            <v>2024</v>
          </cell>
          <cell r="I359">
            <v>4</v>
          </cell>
        </row>
        <row r="360">
          <cell r="E360" t="str">
            <v>HUANENG HYDROPOWER GN 24(006)(RURAL REVI)</v>
          </cell>
          <cell r="F360" t="str">
            <v>Green debt financing instruments</v>
          </cell>
          <cell r="G360" t="str">
            <v>Huaneng Lancang River Hydropower Inc.</v>
          </cell>
          <cell r="H360">
            <v>2024</v>
          </cell>
          <cell r="I360">
            <v>13</v>
          </cell>
        </row>
        <row r="361">
          <cell r="E361" t="str">
            <v>YUNNAN POWER GENERATION MTN 24(003)(GREEN)</v>
          </cell>
          <cell r="F361" t="str">
            <v>Green debt financing instruments</v>
          </cell>
          <cell r="G361" t="str">
            <v>Datang Yunnan Power Generation Co.,Ltd</v>
          </cell>
          <cell r="H361">
            <v>2024</v>
          </cell>
          <cell r="I361">
            <v>5</v>
          </cell>
        </row>
        <row r="362">
          <cell r="E362" t="str">
            <v>THREE GORGES GN 24(003)(CARBON NEUTRAL BOND)</v>
          </cell>
          <cell r="F362" t="str">
            <v>Green debt financing instruments</v>
          </cell>
          <cell r="G362" t="str">
            <v>China Three Gorges Corporation</v>
          </cell>
          <cell r="H362">
            <v>2024</v>
          </cell>
          <cell r="I362">
            <v>20</v>
          </cell>
        </row>
        <row r="363">
          <cell r="E363" t="str">
            <v>TIANCHENG LEASING GN 24(002)(CARBON NEUTRAL BOND)</v>
          </cell>
          <cell r="F363" t="str">
            <v>Green debt financing instruments</v>
          </cell>
          <cell r="G363" t="str">
            <v>Huaneng Tiancheng Financial Leasing Co.,Ltd.</v>
          </cell>
          <cell r="H363">
            <v>2024</v>
          </cell>
          <cell r="I363">
            <v>10</v>
          </cell>
        </row>
        <row r="364">
          <cell r="E364" t="str">
            <v>HUADIAN LEASING MTN 24(002)(GREEN)</v>
          </cell>
          <cell r="F364" t="str">
            <v>Green debt financing instruments</v>
          </cell>
          <cell r="G364" t="str">
            <v>Huadian Financial Leasing Co.,Ltd.</v>
          </cell>
          <cell r="H364">
            <v>2024</v>
          </cell>
          <cell r="I364">
            <v>1</v>
          </cell>
        </row>
        <row r="365">
          <cell r="E365" t="str">
            <v>THREE GORGES GN 24(004)(CARBON NEUTRAL BOND)</v>
          </cell>
          <cell r="F365" t="str">
            <v>Green debt financing instruments</v>
          </cell>
          <cell r="G365" t="str">
            <v>China Three Gorges Corporation</v>
          </cell>
          <cell r="H365">
            <v>2024</v>
          </cell>
          <cell r="I365">
            <v>20</v>
          </cell>
        </row>
        <row r="366">
          <cell r="E366" t="str">
            <v>SHENYANG METRO MTN 24(008)(GREEN)</v>
          </cell>
          <cell r="F366" t="str">
            <v>Green debt financing instruments</v>
          </cell>
          <cell r="G366" t="str">
            <v>Shenyang Metro Group Co.,Ltd.</v>
          </cell>
          <cell r="H366">
            <v>2024</v>
          </cell>
          <cell r="I366">
            <v>5</v>
          </cell>
        </row>
        <row r="367">
          <cell r="E367" t="str">
            <v>TONGWEI GN 24(008)(TECH INNO NOTES)</v>
          </cell>
          <cell r="F367" t="str">
            <v>Green debt financing instruments</v>
          </cell>
          <cell r="G367" t="str">
            <v>Tongwei Co., Ltd.</v>
          </cell>
          <cell r="H367">
            <v>2024</v>
          </cell>
          <cell r="I367">
            <v>5</v>
          </cell>
        </row>
        <row r="368">
          <cell r="E368" t="str">
            <v>DATANG LEASING SCP 24(008)(GREEN)</v>
          </cell>
          <cell r="F368" t="str">
            <v>Green debt financing instruments</v>
          </cell>
          <cell r="G368" t="str">
            <v>Datang Financial Leasing Co.,Ltd.</v>
          </cell>
          <cell r="H368">
            <v>2024</v>
          </cell>
          <cell r="I368">
            <v>2</v>
          </cell>
        </row>
        <row r="369">
          <cell r="E369" t="str">
            <v>LONGYUAN POWER GN 24(001)</v>
          </cell>
          <cell r="F369" t="str">
            <v>Green debt financing instruments</v>
          </cell>
          <cell r="G369" t="str">
            <v>China Longyuan Power Group Corporation Limited</v>
          </cell>
          <cell r="H369">
            <v>2024</v>
          </cell>
          <cell r="I369">
            <v>25</v>
          </cell>
        </row>
        <row r="370">
          <cell r="E370" t="str">
            <v>TONGWEI GN 24(009)(TIN)</v>
          </cell>
          <cell r="F370" t="str">
            <v>Green debt financing instruments</v>
          </cell>
          <cell r="G370" t="str">
            <v>Tongwei Co., Ltd.</v>
          </cell>
          <cell r="H370">
            <v>2024</v>
          </cell>
          <cell r="I370">
            <v>5</v>
          </cell>
        </row>
        <row r="371">
          <cell r="E371" t="str">
            <v>THREE GORGES GN 24(009)(CARBON NEUTRAL BOND)</v>
          </cell>
          <cell r="F371" t="str">
            <v>Green debt financing instruments</v>
          </cell>
          <cell r="G371" t="str">
            <v>China Three Gorges Corporation</v>
          </cell>
          <cell r="H371">
            <v>2024</v>
          </cell>
          <cell r="I371">
            <v>30</v>
          </cell>
        </row>
        <row r="372">
          <cell r="E372" t="str">
            <v>THREE GORGES GN 24(008)(CARBON NEUTRAL BOND)</v>
          </cell>
          <cell r="F372" t="str">
            <v>Green debt financing instruments</v>
          </cell>
          <cell r="G372" t="str">
            <v>China Three Gorges Corporation</v>
          </cell>
          <cell r="H372">
            <v>2024</v>
          </cell>
          <cell r="I372">
            <v>20</v>
          </cell>
        </row>
        <row r="373">
          <cell r="E373" t="str">
            <v>THREE GORGES GN 24(007)(CARBON NEUTRAL BOND)</v>
          </cell>
          <cell r="F373" t="str">
            <v>Green debt financing instruments</v>
          </cell>
          <cell r="G373" t="str">
            <v>China Three Gorges Corporation</v>
          </cell>
          <cell r="H373">
            <v>2024</v>
          </cell>
          <cell r="I373">
            <v>20</v>
          </cell>
        </row>
        <row r="374">
          <cell r="E374" t="str">
            <v>THREE GORGES GN 24(006)(CARBON NEUTRAL BOND)</v>
          </cell>
          <cell r="F374" t="str">
            <v>Green debt financing instruments</v>
          </cell>
          <cell r="G374" t="str">
            <v>China Three Gorges Corporation</v>
          </cell>
          <cell r="H374">
            <v>2024</v>
          </cell>
          <cell r="I374">
            <v>20</v>
          </cell>
        </row>
        <row r="375">
          <cell r="E375" t="str">
            <v>DATANG SHANXI MTN 24(003) (GREEN)</v>
          </cell>
          <cell r="F375" t="str">
            <v>Green debt financing instruments</v>
          </cell>
          <cell r="G375" t="str">
            <v>Datang Shanxi Power Generation Co.,Ltd</v>
          </cell>
          <cell r="H375">
            <v>2024</v>
          </cell>
          <cell r="I375">
            <v>5</v>
          </cell>
        </row>
        <row r="376">
          <cell r="E376" t="str">
            <v>JINKAI ENERGY GN 24(004)(CNB)</v>
          </cell>
          <cell r="F376" t="str">
            <v>Green debt financing instruments</v>
          </cell>
          <cell r="G376" t="str">
            <v>NYOCOR Company Limited</v>
          </cell>
          <cell r="H376">
            <v>2024</v>
          </cell>
          <cell r="I376">
            <v>5.5</v>
          </cell>
        </row>
        <row r="377">
          <cell r="E377" t="str">
            <v>FUZHOU METRO GN 24(004)(CNB)</v>
          </cell>
          <cell r="F377" t="str">
            <v>Green debt financing instruments</v>
          </cell>
          <cell r="G377" t="str">
            <v>Fuzhou Metro Holdings Limited</v>
          </cell>
          <cell r="H377">
            <v>2024</v>
          </cell>
          <cell r="I377">
            <v>4</v>
          </cell>
        </row>
        <row r="378">
          <cell r="E378" t="str">
            <v>THREE GORGES GN 24(005)(CARBON NEUTRAL BOND)</v>
          </cell>
          <cell r="F378" t="str">
            <v>Green debt financing instruments</v>
          </cell>
          <cell r="G378" t="str">
            <v>China Three Gorges Corporation</v>
          </cell>
          <cell r="H378">
            <v>2024</v>
          </cell>
          <cell r="I378">
            <v>20</v>
          </cell>
        </row>
        <row r="379">
          <cell r="E379" t="str">
            <v>SU GUOXIN GN 25(001)</v>
          </cell>
          <cell r="F379" t="str">
            <v>Green debt financing instruments</v>
          </cell>
          <cell r="G379" t="str">
            <v>JIANGSU GUOXIN GROUP LIMITED</v>
          </cell>
          <cell r="H379">
            <v>2025</v>
          </cell>
          <cell r="I379">
            <v>10</v>
          </cell>
        </row>
        <row r="380">
          <cell r="E380" t="str">
            <v>NANJING METRO GN 25(001)</v>
          </cell>
          <cell r="F380" t="str">
            <v>Green debt financing instruments</v>
          </cell>
          <cell r="G380" t="str">
            <v>Nanjing Metro Group Co.,Ltd</v>
          </cell>
          <cell r="H380">
            <v>2025</v>
          </cell>
          <cell r="I380">
            <v>28</v>
          </cell>
        </row>
        <row r="381">
          <cell r="E381" t="str">
            <v>JINKAI ENERGY GN 25(001)(CARBON NEUTRAL BOND)</v>
          </cell>
          <cell r="F381" t="str">
            <v>Green debt financing instruments</v>
          </cell>
          <cell r="G381" t="str">
            <v>NYOCOR Company Limited</v>
          </cell>
          <cell r="H381">
            <v>2025</v>
          </cell>
          <cell r="I381">
            <v>5</v>
          </cell>
        </row>
        <row r="382">
          <cell r="E382" t="str">
            <v>LU HONGQIAO GN 25(001)</v>
          </cell>
          <cell r="F382" t="str">
            <v>Green debt financing instruments</v>
          </cell>
          <cell r="G382" t="str">
            <v>Shandong Hongqiao New Material Co.,Ltd</v>
          </cell>
          <cell r="H382">
            <v>2025</v>
          </cell>
          <cell r="I382">
            <v>3</v>
          </cell>
        </row>
        <row r="383">
          <cell r="E383" t="str">
            <v>HAIER SMART HOME MTN 25(001)(GREEN TWO NEW)</v>
          </cell>
          <cell r="F383" t="str">
            <v>Green debt financing instruments</v>
          </cell>
          <cell r="G383" t="str">
            <v>Haier Smart Home Co., LTD.</v>
          </cell>
          <cell r="H383">
            <v>2025</v>
          </cell>
          <cell r="I383">
            <v>15</v>
          </cell>
        </row>
        <row r="384">
          <cell r="E384" t="str">
            <v>CHINA NUCLEAR LEASING GN 25(001)(CNB)</v>
          </cell>
          <cell r="F384" t="str">
            <v>Green debt financing instruments</v>
          </cell>
          <cell r="G384" t="str">
            <v>Cnnc Financial Leasing Co.,Ltd.</v>
          </cell>
          <cell r="H384">
            <v>2025</v>
          </cell>
          <cell r="I384">
            <v>4</v>
          </cell>
        </row>
        <row r="385">
          <cell r="E385" t="str">
            <v>TIANCHENG LEASING GN 2025(001)(CN BOND)</v>
          </cell>
          <cell r="F385" t="str">
            <v>Green debt financing instruments</v>
          </cell>
          <cell r="G385" t="str">
            <v>Huaneng Tiancheng Financial Leasing Co.,Ltd.</v>
          </cell>
          <cell r="H385">
            <v>2025</v>
          </cell>
          <cell r="I385">
            <v>15</v>
          </cell>
        </row>
        <row r="386">
          <cell r="E386" t="str">
            <v>SENE NEW ENERGY GN 25(001)</v>
          </cell>
          <cell r="F386" t="str">
            <v>Green debt financing instruments</v>
          </cell>
          <cell r="G386" t="str">
            <v>National Energy Group New Energy Co., Ltd</v>
          </cell>
          <cell r="H386">
            <v>2025</v>
          </cell>
          <cell r="I386">
            <v>10</v>
          </cell>
        </row>
        <row r="387">
          <cell r="E387" t="str">
            <v>CHONGQING METRO GN 25(001)(CNB)</v>
          </cell>
          <cell r="F387" t="str">
            <v>Green debt financing instruments</v>
          </cell>
          <cell r="G387" t="str">
            <v>Chongqing Rail Transit (Group) Co.,Ltd.</v>
          </cell>
          <cell r="H387">
            <v>2025</v>
          </cell>
          <cell r="I387">
            <v>15</v>
          </cell>
        </row>
        <row r="388">
          <cell r="E388" t="str">
            <v>HECIC NEW-ENERGY SCP 25(001)(GREEN)</v>
          </cell>
          <cell r="F388" t="str">
            <v>Green debt financing instruments</v>
          </cell>
          <cell r="G388" t="str">
            <v>HECIC New-Energy Co.,Ltd</v>
          </cell>
          <cell r="H388">
            <v>2025</v>
          </cell>
          <cell r="I388">
            <v>3</v>
          </cell>
        </row>
        <row r="389">
          <cell r="E389" t="str">
            <v>RONGHE FINANCING GN 25(001)(CARBON NEUTRAL BOND)</v>
          </cell>
          <cell r="F389" t="str">
            <v>Green debt financing instruments</v>
          </cell>
          <cell r="G389" t="str">
            <v>CPI Ronghe Financial Leasing Co.,LTD</v>
          </cell>
          <cell r="H389">
            <v>2025</v>
          </cell>
          <cell r="I389">
            <v>10</v>
          </cell>
        </row>
        <row r="390">
          <cell r="E390" t="str">
            <v>AGRICULTURAL DEV GREEN BOND 25(02)</v>
          </cell>
          <cell r="F390" t="str">
            <v>Green financial bond</v>
          </cell>
          <cell r="G390" t="str">
            <v>Agricultural Development Bank of China</v>
          </cell>
          <cell r="H390">
            <v>2025</v>
          </cell>
          <cell r="I390">
            <v>20</v>
          </cell>
        </row>
        <row r="391">
          <cell r="E391" t="str">
            <v>HUADIAN LEASING MTN 25(001)(GREEN)</v>
          </cell>
          <cell r="F391" t="str">
            <v>Green debt financing instruments</v>
          </cell>
          <cell r="G391" t="str">
            <v>Huadian Financial Leasing Co.,Ltd.</v>
          </cell>
          <cell r="H391">
            <v>2025</v>
          </cell>
          <cell r="I391">
            <v>5</v>
          </cell>
        </row>
        <row r="392">
          <cell r="E392" t="str">
            <v>SHANGHAI YUEXIU MTN 25(001)(GREEN)</v>
          </cell>
          <cell r="F392" t="str">
            <v>Green debt financing instruments</v>
          </cell>
          <cell r="G392" t="str">
            <v>Shanghai Yuexiu Financial Leasing Co., Ltd.</v>
          </cell>
          <cell r="H392">
            <v>2025</v>
          </cell>
          <cell r="I392">
            <v>5</v>
          </cell>
        </row>
        <row r="393">
          <cell r="E393" t="str">
            <v>CHONGQING METRO GN 25(002)(CNB)</v>
          </cell>
          <cell r="F393" t="str">
            <v>Green debt financing instruments</v>
          </cell>
          <cell r="G393" t="str">
            <v>Chongqing Rail Transit (Group) Co.,Ltd.</v>
          </cell>
          <cell r="H393">
            <v>2025</v>
          </cell>
          <cell r="I393">
            <v>15</v>
          </cell>
        </row>
        <row r="394">
          <cell r="E394" t="str">
            <v>FUZHOU METRO GN 25(001)(CNB)</v>
          </cell>
          <cell r="F394" t="str">
            <v>Green debt financing instruments</v>
          </cell>
          <cell r="G394" t="str">
            <v>Fuzhou Metro Holdings Limited</v>
          </cell>
          <cell r="H394">
            <v>2025</v>
          </cell>
          <cell r="I394">
            <v>5</v>
          </cell>
        </row>
        <row r="395">
          <cell r="E395" t="str">
            <v>HUANENG HYDROPOWER GN 25(001)</v>
          </cell>
          <cell r="F395" t="str">
            <v>Green debt financing instruments</v>
          </cell>
          <cell r="G395" t="str">
            <v>Huaneng Lancang River Hydropower Inc.</v>
          </cell>
          <cell r="H395">
            <v>2025</v>
          </cell>
          <cell r="I395">
            <v>13</v>
          </cell>
        </row>
        <row r="396">
          <cell r="E396" t="str">
            <v>YINBAO HOLDING GN 25(001)(SUSTAINABILITY-LINKED)</v>
          </cell>
          <cell r="F396" t="str">
            <v>Green debt financing instruments</v>
          </cell>
          <cell r="G396" t="str">
            <v>JIANGSU YINBAO HOLDING GROUP CO.,LTD.</v>
          </cell>
          <cell r="H396">
            <v>2025</v>
          </cell>
          <cell r="I396">
            <v>0.5</v>
          </cell>
        </row>
        <row r="397">
          <cell r="E397" t="str">
            <v>SHENERGY MTN 25(001)(CARBON NEUTRAL BOND)</v>
          </cell>
          <cell r="F397" t="str">
            <v>Green debt financing instruments</v>
          </cell>
          <cell r="G397" t="str">
            <v>Shenergy Company Limited</v>
          </cell>
          <cell r="H397">
            <v>2025</v>
          </cell>
          <cell r="I397">
            <v>9</v>
          </cell>
        </row>
        <row r="398">
          <cell r="E398" t="str">
            <v>SUZHOU ENERGY DEV GN 25(001)(SL)</v>
          </cell>
          <cell r="F398" t="str">
            <v>Green debt financing instruments</v>
          </cell>
          <cell r="G398" t="str">
            <v>Suzhou Energy Development Group Co., Ltd.</v>
          </cell>
          <cell r="H398">
            <v>2025</v>
          </cell>
          <cell r="I398">
            <v>5.6</v>
          </cell>
        </row>
        <row r="399">
          <cell r="E399" t="str">
            <v>LU HONGQIAO GN 25(002) (RURAL REVITALIZATION)</v>
          </cell>
          <cell r="F399" t="str">
            <v>Green debt financing instruments</v>
          </cell>
          <cell r="G399" t="str">
            <v>Shandong Hongqiao New Material Co.,Ltd</v>
          </cell>
          <cell r="H399">
            <v>2025</v>
          </cell>
          <cell r="I399">
            <v>3</v>
          </cell>
        </row>
        <row r="400">
          <cell r="E400" t="str">
            <v>RONGHE FINANCING SCP 25(002)</v>
          </cell>
          <cell r="F400" t="str">
            <v>Green debt financing instruments</v>
          </cell>
          <cell r="G400" t="str">
            <v>CPI Ronghe Financial Leasing Co.,LTD</v>
          </cell>
          <cell r="H400">
            <v>2025</v>
          </cell>
          <cell r="I400">
            <v>5</v>
          </cell>
        </row>
        <row r="401">
          <cell r="E401" t="str">
            <v>KANGFU LEASING MTN 25(001) (CARBON NEUTRAL BOND)</v>
          </cell>
          <cell r="F401" t="str">
            <v>Green debt financing instruments</v>
          </cell>
          <cell r="G401" t="str">
            <v>China KangFu International Leasing CO.,LTD</v>
          </cell>
          <cell r="H401">
            <v>2025</v>
          </cell>
          <cell r="I401">
            <v>3</v>
          </cell>
        </row>
        <row r="402">
          <cell r="E402" t="str">
            <v>GD GN 25(001) (RURAL REVITALIZATION)</v>
          </cell>
          <cell r="F402" t="str">
            <v>Green debt financing instruments</v>
          </cell>
          <cell r="G402" t="str">
            <v>GD Power Development Co.,Ltd</v>
          </cell>
          <cell r="H402">
            <v>2025</v>
          </cell>
          <cell r="I402">
            <v>18.64</v>
          </cell>
        </row>
        <row r="403">
          <cell r="E403" t="str">
            <v>THREE GORGES NEW ENERGY GN 25(001)(CNB)</v>
          </cell>
          <cell r="F403" t="str">
            <v>Green debt financing instruments</v>
          </cell>
          <cell r="G403" t="str">
            <v>China Three Gorges Renewables (Group) Co.,Ltd.</v>
          </cell>
          <cell r="H403">
            <v>2025</v>
          </cell>
          <cell r="I403">
            <v>20</v>
          </cell>
        </row>
        <row r="404">
          <cell r="E404" t="str">
            <v>YANTAI SALVAGE GN 25(001)</v>
          </cell>
          <cell r="F404" t="str">
            <v>Green debt financing instruments</v>
          </cell>
          <cell r="G404" t="str">
            <v>China Yantai Salvage Bureau</v>
          </cell>
          <cell r="H404">
            <v>2025</v>
          </cell>
          <cell r="I404">
            <v>3</v>
          </cell>
        </row>
        <row r="405">
          <cell r="E405" t="str">
            <v>HUANENG HYDROPOWER GN 25(002)(RURAL REVI)</v>
          </cell>
          <cell r="F405" t="str">
            <v>Green debt financing instruments</v>
          </cell>
          <cell r="G405" t="str">
            <v>Huaneng Lancang River Hydropower Inc.</v>
          </cell>
          <cell r="H405">
            <v>2025</v>
          </cell>
          <cell r="I405">
            <v>14</v>
          </cell>
        </row>
        <row r="406">
          <cell r="E406" t="str">
            <v>CGN LEASING SCP 25(002) (RURAL REVITALIZATION)</v>
          </cell>
          <cell r="F406" t="str">
            <v>Green debt financing instruments</v>
          </cell>
          <cell r="G406" t="str">
            <v>CGN International Finance Leasing Co., Ltd.</v>
          </cell>
          <cell r="H406">
            <v>2025</v>
          </cell>
          <cell r="I406">
            <v>5</v>
          </cell>
        </row>
        <row r="407">
          <cell r="E407" t="str">
            <v>JINKAI NEW ENERGY GN 25(002)(CARBON NEUTRAL BOND)</v>
          </cell>
          <cell r="F407" t="str">
            <v>Green debt financing instruments</v>
          </cell>
          <cell r="G407" t="str">
            <v>NYOCOR Company Limited</v>
          </cell>
          <cell r="H407">
            <v>2025</v>
          </cell>
          <cell r="I407">
            <v>4.5</v>
          </cell>
        </row>
        <row r="408">
          <cell r="E408" t="str">
            <v>THREE GORGES GN 25(001)(CARBON NEUTRAL BOND)</v>
          </cell>
          <cell r="F408" t="str">
            <v>Green debt financing instruments</v>
          </cell>
          <cell r="G408" t="str">
            <v>China Three Gorges Corporation</v>
          </cell>
          <cell r="H408">
            <v>2025</v>
          </cell>
          <cell r="I408">
            <v>25</v>
          </cell>
        </row>
        <row r="409">
          <cell r="E409" t="str">
            <v>THREE GORGES GN 25(002)(CARBON NEUTRAL BOND)</v>
          </cell>
          <cell r="F409" t="str">
            <v>Green debt financing instruments</v>
          </cell>
          <cell r="G409" t="str">
            <v>China Three Gorges Corporation</v>
          </cell>
          <cell r="H409">
            <v>2025</v>
          </cell>
          <cell r="I409">
            <v>25</v>
          </cell>
        </row>
        <row r="410">
          <cell r="E410" t="str">
            <v>YUE ENVIRONMENTAL PROTECTION MTN 25(001)(GREEN)</v>
          </cell>
          <cell r="F410" t="str">
            <v>Green debt financing instruments</v>
          </cell>
          <cell r="G410" t="str">
            <v>Guangdong HuanBao Group Co., Ltd.</v>
          </cell>
          <cell r="H410">
            <v>2025</v>
          </cell>
          <cell r="I410">
            <v>6.31</v>
          </cell>
        </row>
        <row r="411">
          <cell r="E411" t="str">
            <v>YUNNAN POWER GENERATION MTN 25(001)(GREEN)</v>
          </cell>
          <cell r="F411" t="str">
            <v>Green debt financing instruments</v>
          </cell>
          <cell r="G411" t="str">
            <v>Datang Yunnan Power Generation Co.,Ltd</v>
          </cell>
          <cell r="H411">
            <v>2025</v>
          </cell>
          <cell r="I411">
            <v>5</v>
          </cell>
        </row>
        <row r="412">
          <cell r="E412" t="str">
            <v>THREE GORGES NEW ENERGY GN 25(002)(CNB)</v>
          </cell>
          <cell r="F412" t="str">
            <v>Green debt financing instruments</v>
          </cell>
          <cell r="G412" t="str">
            <v>China Three Gorges Renewables (Group) Co.,Ltd.</v>
          </cell>
          <cell r="H412">
            <v>2025</v>
          </cell>
          <cell r="I412">
            <v>20</v>
          </cell>
        </row>
        <row r="413">
          <cell r="E413" t="str">
            <v>BEIQING ELECTRIC POWER GN 25(001)</v>
          </cell>
          <cell r="F413" t="str">
            <v>Green debt financing instruments</v>
          </cell>
          <cell r="G413" t="str">
            <v>TIANJIN BEIQING ELECTRIC SMART ENERGY GROUP LIMITED</v>
          </cell>
          <cell r="H413">
            <v>2025</v>
          </cell>
          <cell r="I413">
            <v>5</v>
          </cell>
        </row>
        <row r="414">
          <cell r="E414" t="str">
            <v>SU GUOXIN GN 25(002)(TWO NEW TECH INNO BOND)</v>
          </cell>
          <cell r="F414" t="str">
            <v>Green debt financing instruments</v>
          </cell>
          <cell r="G414" t="str">
            <v>JIANGSU GUOXIN GROUP LIMITED</v>
          </cell>
          <cell r="H414">
            <v>2025</v>
          </cell>
          <cell r="I414">
            <v>5.3</v>
          </cell>
        </row>
        <row r="415">
          <cell r="E415" t="str">
            <v>STATE GRID LEASING SCP 25(004)(GREEN)</v>
          </cell>
          <cell r="F415" t="str">
            <v>Green debt financing instruments</v>
          </cell>
          <cell r="G415" t="str">
            <v>STATE GRID INTERNATIONAL LEASING CO.,LTD.</v>
          </cell>
          <cell r="H415">
            <v>2025</v>
          </cell>
          <cell r="I415">
            <v>5</v>
          </cell>
        </row>
        <row r="416">
          <cell r="E416" t="str">
            <v>RONGHE FINANCING SCP 25(003)(GREEN)</v>
          </cell>
          <cell r="F416" t="str">
            <v>Green debt financing instruments</v>
          </cell>
          <cell r="G416" t="str">
            <v>CPI Ronghe Financial Leasing Co.,LTD</v>
          </cell>
          <cell r="H416">
            <v>2025</v>
          </cell>
          <cell r="I416">
            <v>5</v>
          </cell>
        </row>
        <row r="417">
          <cell r="E417" t="str">
            <v>CALB GN 25(001)(TECH INNO BOND)</v>
          </cell>
          <cell r="F417" t="str">
            <v>Green debt financing instruments</v>
          </cell>
          <cell r="G417" t="str">
            <v>CALB Group Co., Ltd.</v>
          </cell>
          <cell r="H417">
            <v>2025</v>
          </cell>
          <cell r="I417">
            <v>5</v>
          </cell>
        </row>
        <row r="418">
          <cell r="E418" t="str">
            <v>LONGYUAN POWER GN 25(001)</v>
          </cell>
          <cell r="F418" t="str">
            <v>Green debt financing instruments</v>
          </cell>
          <cell r="G418" t="str">
            <v>China Longyuan Power Group Corporation Limited</v>
          </cell>
          <cell r="H418">
            <v>2025</v>
          </cell>
          <cell r="I418">
            <v>15</v>
          </cell>
        </row>
        <row r="419">
          <cell r="E419" t="str">
            <v>YALONG RIVER MTN 25(001)(CARBON NEUTRAL BOND) A</v>
          </cell>
          <cell r="F419" t="str">
            <v>Green debt financing instruments</v>
          </cell>
          <cell r="G419" t="str">
            <v>Yalong River Hydropower Development Company, Ltd.</v>
          </cell>
          <cell r="H419">
            <v>2025</v>
          </cell>
          <cell r="I419">
            <v>6</v>
          </cell>
        </row>
        <row r="420">
          <cell r="E420" t="str">
            <v>YALONG RIVER MTN 25(001)(CARBON NEUTRAL BOND) B</v>
          </cell>
          <cell r="F420" t="str">
            <v>Green debt financing instruments</v>
          </cell>
          <cell r="G420" t="str">
            <v>Yalong River Hydropower Development Company, Ltd.</v>
          </cell>
          <cell r="H420">
            <v>2025</v>
          </cell>
          <cell r="I420">
            <v>4</v>
          </cell>
        </row>
        <row r="421">
          <cell r="E421" t="str">
            <v>RONGHE FINANCING MTN 25(002)(CARBON NEUTRAL BOND)</v>
          </cell>
          <cell r="F421" t="str">
            <v>Green debt financing instruments</v>
          </cell>
          <cell r="G421" t="str">
            <v>CPI Ronghe Financial Leasing Co.,LTD</v>
          </cell>
          <cell r="H421">
            <v>2025</v>
          </cell>
          <cell r="I421">
            <v>10</v>
          </cell>
        </row>
        <row r="422">
          <cell r="E422" t="str">
            <v>HUANENG HYDROPOWER GN 25(004)(TIB/RURAL REVI)</v>
          </cell>
          <cell r="F422" t="str">
            <v>Green debt financing instruments</v>
          </cell>
          <cell r="G422" t="str">
            <v>Huaneng Lancang River Hydropower Inc.</v>
          </cell>
          <cell r="H422">
            <v>2025</v>
          </cell>
          <cell r="I422">
            <v>10</v>
          </cell>
        </row>
        <row r="423">
          <cell r="E423" t="str">
            <v>HUADIAN LEASING MTN 25(002)(GREEN)</v>
          </cell>
          <cell r="F423" t="str">
            <v>Green debt financing instruments</v>
          </cell>
          <cell r="G423" t="str">
            <v>Huadian Financial Leasing Co.,Ltd.</v>
          </cell>
          <cell r="H423">
            <v>2025</v>
          </cell>
          <cell r="I423">
            <v>10</v>
          </cell>
        </row>
        <row r="424">
          <cell r="E424" t="str">
            <v>DATANG LEASING GN 25(002) A</v>
          </cell>
          <cell r="F424" t="str">
            <v>Green debt financing instruments</v>
          </cell>
          <cell r="G424" t="str">
            <v>Datang Financial Leasing Co.,Ltd.</v>
          </cell>
          <cell r="H424">
            <v>2025</v>
          </cell>
          <cell r="I424">
            <v>2.5</v>
          </cell>
        </row>
        <row r="425">
          <cell r="E425" t="str">
            <v>DATANG LEASING GN 25(002) B</v>
          </cell>
          <cell r="F425" t="str">
            <v>Green debt financing instruments</v>
          </cell>
          <cell r="G425" t="str">
            <v>Datang Financial Leasing Co.,Ltd.</v>
          </cell>
          <cell r="H425">
            <v>2025</v>
          </cell>
          <cell r="I425">
            <v>2.5</v>
          </cell>
        </row>
        <row r="426">
          <cell r="E426" t="str">
            <v>LU HONGQIAO GN 25(003) (TECH INNO BOND)</v>
          </cell>
          <cell r="F426" t="str">
            <v>Green debt financing instruments</v>
          </cell>
          <cell r="G426" t="str">
            <v>Shandong Hongqiao New Material Co.,Ltd</v>
          </cell>
          <cell r="H426">
            <v>2025</v>
          </cell>
          <cell r="I426">
            <v>5</v>
          </cell>
        </row>
        <row r="427">
          <cell r="E427" t="str">
            <v>CECEP GN 25(001)(TECH INNO BOND)</v>
          </cell>
          <cell r="F427" t="str">
            <v>Green debt financing instruments</v>
          </cell>
          <cell r="G427" t="str">
            <v>China Energy Conservation and Environmental Protection Group</v>
          </cell>
          <cell r="H427">
            <v>2025</v>
          </cell>
          <cell r="I427">
            <v>10.199999999999999</v>
          </cell>
        </row>
        <row r="428">
          <cell r="E428" t="str">
            <v>SENE NEW ENERGY GN 25(002)(TIB)</v>
          </cell>
          <cell r="F428" t="str">
            <v>Green debt financing instruments</v>
          </cell>
          <cell r="G428" t="str">
            <v>National Energy Group New Energy Co., Ltd</v>
          </cell>
          <cell r="H428">
            <v>2025</v>
          </cell>
          <cell r="I428">
            <v>10</v>
          </cell>
        </row>
        <row r="429">
          <cell r="E429" t="str">
            <v>KANGFU LEASING MTN 25(004)(CARBON NEUTRAL BOND)</v>
          </cell>
          <cell r="F429" t="str">
            <v>Green debt financing instruments</v>
          </cell>
          <cell r="G429" t="str">
            <v>China KangFu International Leasing CO.,LTD</v>
          </cell>
          <cell r="H429">
            <v>2025</v>
          </cell>
          <cell r="I429">
            <v>3</v>
          </cell>
        </row>
        <row r="430">
          <cell r="E430" t="str">
            <v>LU HI-SPEED GN 25(005)(CARBON NEUTRAL BOND)</v>
          </cell>
          <cell r="F430" t="str">
            <v>Green debt financing instruments</v>
          </cell>
          <cell r="G430" t="str">
            <v>SHANDONG HI-SPEED GROUP CO., LTD</v>
          </cell>
          <cell r="H430">
            <v>2025</v>
          </cell>
          <cell r="I430">
            <v>10</v>
          </cell>
        </row>
        <row r="431">
          <cell r="E431" t="str">
            <v>HONG KONG FIN GN 25(001)(CARBON NEUTRAL BOND)</v>
          </cell>
          <cell r="F431" t="str">
            <v>Green debt financing instruments</v>
          </cell>
          <cell r="G431" t="str">
            <v>CHINA HUANENG GROUP TREASURY MANAGEMENT (HONG KONG) LIMITED</v>
          </cell>
          <cell r="H431">
            <v>2025</v>
          </cell>
          <cell r="I431">
            <v>15</v>
          </cell>
        </row>
        <row r="432">
          <cell r="E432" t="str">
            <v>YUNNAN POWER GENERATION MTN 25(002) A(GREEN)</v>
          </cell>
          <cell r="F432" t="str">
            <v>Green debt financing instruments</v>
          </cell>
          <cell r="G432" t="str">
            <v>Datang Yunnan Power Generation Co.,Ltd</v>
          </cell>
          <cell r="H432">
            <v>2025</v>
          </cell>
          <cell r="I432">
            <v>5</v>
          </cell>
        </row>
        <row r="433">
          <cell r="E433" t="str">
            <v>HN HYDROPOWER GN 25(005)(TECH INNO BOND)</v>
          </cell>
          <cell r="F433" t="str">
            <v>Green debt financing instruments</v>
          </cell>
          <cell r="G433" t="str">
            <v>Huaneng Lancang River Hydropower Inc.</v>
          </cell>
          <cell r="H433">
            <v>2025</v>
          </cell>
          <cell r="I433">
            <v>7</v>
          </cell>
        </row>
        <row r="434">
          <cell r="E434" t="str">
            <v>THREE GORGES GN 25(004)(CARBON NEUTRAL BOND)</v>
          </cell>
          <cell r="F434" t="str">
            <v>Green debt financing instruments</v>
          </cell>
          <cell r="G434" t="str">
            <v>China Three Gorges Corporation</v>
          </cell>
          <cell r="H434">
            <v>2025</v>
          </cell>
          <cell r="I434">
            <v>20</v>
          </cell>
        </row>
        <row r="435">
          <cell r="E435" t="str">
            <v>HAIER SMART HOME MTN 25(002)(GTN TECH INNO BOND)</v>
          </cell>
          <cell r="F435" t="str">
            <v>Green debt financing instruments</v>
          </cell>
          <cell r="G435" t="str">
            <v>Haier Smart Home Co., LTD.</v>
          </cell>
          <cell r="H435">
            <v>2025</v>
          </cell>
          <cell r="I435">
            <v>20</v>
          </cell>
        </row>
        <row r="436">
          <cell r="E436" t="str">
            <v>THREE GORGES GN 25(003)(CARBON NEUTRAL BOND)</v>
          </cell>
          <cell r="F436" t="str">
            <v>Green debt financing instruments</v>
          </cell>
          <cell r="G436" t="str">
            <v>China Three Gorges Corporation</v>
          </cell>
          <cell r="H436">
            <v>2025</v>
          </cell>
          <cell r="I436">
            <v>20</v>
          </cell>
        </row>
        <row r="437">
          <cell r="E437" t="str">
            <v>TIANCHENG LEASING GN 25(002)(CARBON NEUTRAL BOND)</v>
          </cell>
          <cell r="F437" t="str">
            <v>Green debt financing instruments</v>
          </cell>
          <cell r="G437" t="str">
            <v>Huaneng Tiancheng Financial Leasing Co.,Ltd.</v>
          </cell>
          <cell r="H437">
            <v>2025</v>
          </cell>
          <cell r="I437">
            <v>10</v>
          </cell>
        </row>
        <row r="438">
          <cell r="E438" t="str">
            <v>RONGHE FINANCING MTN 25(003)(CARBON NEUTRAL BOND)</v>
          </cell>
          <cell r="F438" t="str">
            <v>Green debt financing instruments</v>
          </cell>
          <cell r="G438" t="str">
            <v>CPI Ronghe Financial Leasing Co.,LTD</v>
          </cell>
          <cell r="H438">
            <v>2025</v>
          </cell>
          <cell r="I438">
            <v>10</v>
          </cell>
        </row>
        <row r="439">
          <cell r="E439" t="str">
            <v>FUZHOU METRO GN 25(002)(CARBON NEUTRAL BOND)</v>
          </cell>
          <cell r="F439" t="str">
            <v>Green debt financing instruments</v>
          </cell>
          <cell r="G439" t="str">
            <v>Fuzhou Metro Holdings Limited</v>
          </cell>
          <cell r="H439">
            <v>2025</v>
          </cell>
          <cell r="I439">
            <v>5</v>
          </cell>
        </row>
        <row r="440">
          <cell r="E440" t="str">
            <v>STATE GRID LEASING SCP 25(007)(GREEN)</v>
          </cell>
          <cell r="F440" t="str">
            <v>Green debt financing instruments</v>
          </cell>
          <cell r="G440" t="str">
            <v>STATE GRID INTERNATIONAL LEASING CO.,LTD.</v>
          </cell>
          <cell r="H440">
            <v>2025</v>
          </cell>
          <cell r="I440">
            <v>4</v>
          </cell>
        </row>
        <row r="441">
          <cell r="E441" t="str">
            <v>KANGFU LEASING MTN 25(002)(CARBON NEUTRAL BOND)</v>
          </cell>
          <cell r="F441" t="str">
            <v>Green debt financing instruments</v>
          </cell>
          <cell r="G441" t="str">
            <v>China KangFu International Leasing CO.,LTD</v>
          </cell>
          <cell r="H441">
            <v>2025</v>
          </cell>
          <cell r="I441">
            <v>5</v>
          </cell>
        </row>
        <row r="442">
          <cell r="E442" t="str">
            <v>CMB FINANCIAL LEASING GREEN BOND 25(01)</v>
          </cell>
          <cell r="F442" t="str">
            <v>Green financial bond</v>
          </cell>
          <cell r="G442" t="str">
            <v>CMB Financial Leasing Co., Ltd.</v>
          </cell>
          <cell r="H442">
            <v>2025</v>
          </cell>
          <cell r="I442">
            <v>15</v>
          </cell>
        </row>
        <row r="443">
          <cell r="E443" t="str">
            <v>HN HYDROPOWER GN 25(006)(TECH INNO BOND)</v>
          </cell>
          <cell r="F443" t="str">
            <v>Green debt financing instruments</v>
          </cell>
          <cell r="G443" t="str">
            <v>Huaneng Lancang River Hydropower Inc.</v>
          </cell>
          <cell r="H443">
            <v>2025</v>
          </cell>
          <cell r="I443">
            <v>10</v>
          </cell>
        </row>
        <row r="444">
          <cell r="E444" t="str">
            <v>LU HONGQIAO GN 25(004)(TECH INNO BOND)</v>
          </cell>
          <cell r="F444" t="str">
            <v>Green debt financing instruments</v>
          </cell>
          <cell r="G444" t="str">
            <v>Shandong Hongqiao New Material Co.,Ltd</v>
          </cell>
          <cell r="H444">
            <v>2025</v>
          </cell>
          <cell r="I444">
            <v>5</v>
          </cell>
        </row>
        <row r="445">
          <cell r="E445" t="str">
            <v>JIN CAPITAL ENVIR PROT MTN 25(001)(GREEN)</v>
          </cell>
          <cell r="F445" t="str">
            <v>Green debt financing instruments</v>
          </cell>
          <cell r="G445" t="str">
            <v>Tianjin Capital Environmental Protection Group Company Limited</v>
          </cell>
          <cell r="H445">
            <v>2025</v>
          </cell>
          <cell r="I445">
            <v>5</v>
          </cell>
        </row>
        <row r="446">
          <cell r="E446" t="str">
            <v>HN HYDROPOWER GN 25(007)(TECH INNO BOND)</v>
          </cell>
          <cell r="F446" t="str">
            <v>Green debt financing instruments</v>
          </cell>
          <cell r="G446" t="str">
            <v>Huaneng Lancang River Hydropower Inc.</v>
          </cell>
          <cell r="H446">
            <v>2025</v>
          </cell>
          <cell r="I446">
            <v>20</v>
          </cell>
        </row>
        <row r="447">
          <cell r="E447" t="str">
            <v>CHINA GAS GN 25(004)</v>
          </cell>
          <cell r="F447" t="str">
            <v>Green debt financing instruments</v>
          </cell>
          <cell r="G447" t="str">
            <v>CHINA GAS HOLDINGS LIMITED</v>
          </cell>
          <cell r="H447">
            <v>2025</v>
          </cell>
          <cell r="I447">
            <v>4</v>
          </cell>
        </row>
        <row r="448">
          <cell r="E448" t="str">
            <v>HUADIAN JIANGSU GN 25(001)</v>
          </cell>
          <cell r="F448" t="str">
            <v>Green debt financing instruments</v>
          </cell>
          <cell r="G448" t="str">
            <v>Huadian Jiangsu Energy Co., Ltd.</v>
          </cell>
          <cell r="H448">
            <v>2025</v>
          </cell>
          <cell r="I448">
            <v>2</v>
          </cell>
        </row>
        <row r="449">
          <cell r="E449" t="str">
            <v>HUADIAN LEASING MTN 25(003)(GREEN)</v>
          </cell>
          <cell r="F449" t="str">
            <v>Green debt financing instruments</v>
          </cell>
          <cell r="G449" t="str">
            <v>Huadian Financial Leasing Co.,Ltd.</v>
          </cell>
          <cell r="H449">
            <v>2025</v>
          </cell>
          <cell r="I449">
            <v>5</v>
          </cell>
        </row>
        <row r="450">
          <cell r="E450" t="str">
            <v>STATE GRID LEASING MTN 25(005)(GREEN)</v>
          </cell>
          <cell r="F450" t="str">
            <v>Green debt financing instruments</v>
          </cell>
          <cell r="G450" t="str">
            <v>STATE GRID INTERNATIONAL LEASING CO.,LTD.</v>
          </cell>
          <cell r="H450">
            <v>2025</v>
          </cell>
          <cell r="I450">
            <v>4</v>
          </cell>
        </row>
        <row r="451">
          <cell r="E451" t="str">
            <v>CGN WIND ENERGY GN 25(002)(RURAL REVITALIZATION)</v>
          </cell>
          <cell r="F451" t="str">
            <v>Green debt financing instruments</v>
          </cell>
          <cell r="G451" t="str">
            <v>CGN Wind Energy Limited</v>
          </cell>
          <cell r="H451">
            <v>2025</v>
          </cell>
          <cell r="I451">
            <v>40</v>
          </cell>
        </row>
        <row r="452">
          <cell r="E452" t="str">
            <v>CHINA NUCLEAR LEASING MTN 25(002)(CNB)</v>
          </cell>
          <cell r="F452" t="str">
            <v>Green debt financing instruments</v>
          </cell>
          <cell r="G452" t="str">
            <v>Cnnc Financial Leasing Co.,Ltd.</v>
          </cell>
          <cell r="H452">
            <v>2025</v>
          </cell>
          <cell r="I452">
            <v>4</v>
          </cell>
        </row>
        <row r="453">
          <cell r="E453" t="str">
            <v>HENAN POWER GENERATION MTN 25(002)(GREEN)</v>
          </cell>
          <cell r="F453" t="str">
            <v>Green debt financing instruments</v>
          </cell>
          <cell r="G453" t="str">
            <v>Datang Henan Power Generation Co.,Ltd</v>
          </cell>
          <cell r="H453">
            <v>2025</v>
          </cell>
          <cell r="I453">
            <v>10</v>
          </cell>
        </row>
        <row r="454">
          <cell r="E454" t="str">
            <v>HUANENG HYDROPOWER GN 25(008)(RURAL REVI)</v>
          </cell>
          <cell r="F454" t="str">
            <v>Green debt financing instruments</v>
          </cell>
          <cell r="G454" t="str">
            <v>Huaneng Lancang River Hydropower Inc.</v>
          </cell>
          <cell r="H454">
            <v>2025</v>
          </cell>
          <cell r="I454">
            <v>15</v>
          </cell>
        </row>
        <row r="455">
          <cell r="E455" t="str">
            <v>TONGWEI GN 25(001)(TECH INNO BOND)</v>
          </cell>
          <cell r="F455" t="str">
            <v>Green debt financing instruments</v>
          </cell>
          <cell r="G455" t="str">
            <v>Tongwei Co., Ltd.</v>
          </cell>
          <cell r="H455">
            <v>2025</v>
          </cell>
          <cell r="I455">
            <v>5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196"/>
  <sheetViews>
    <sheetView zoomScale="85" zoomScaleNormal="85" workbookViewId="0">
      <pane xSplit="2" ySplit="1" topLeftCell="C152" activePane="bottomRight" state="frozen"/>
      <selection pane="topRight"/>
      <selection pane="bottomLeft"/>
      <selection pane="bottomRight" activeCell="H193" sqref="H193"/>
    </sheetView>
  </sheetViews>
  <sheetFormatPr defaultColWidth="9.08984375" defaultRowHeight="12.5" x14ac:dyDescent="0.25"/>
  <cols>
    <col min="2" max="2" width="16.81640625" customWidth="1"/>
    <col min="3" max="3" width="12.54296875" customWidth="1"/>
    <col min="4" max="4" width="17" style="19" customWidth="1"/>
    <col min="5" max="5" width="33.54296875" customWidth="1"/>
    <col min="6" max="6" width="23" customWidth="1"/>
    <col min="8" max="8" width="28.453125" customWidth="1"/>
    <col min="9" max="9" width="20.81640625" customWidth="1"/>
    <col min="10" max="10" width="9.08984375" customWidth="1"/>
    <col min="11" max="11" width="20.1796875" customWidth="1"/>
    <col min="12" max="12" width="71.54296875" style="27" customWidth="1"/>
    <col min="13" max="13" width="14" customWidth="1"/>
    <col min="14" max="14" width="14" style="28" customWidth="1"/>
    <col min="15" max="15" width="63" customWidth="1"/>
    <col min="16" max="16" width="25" customWidth="1"/>
    <col min="17" max="17" width="24.453125" customWidth="1"/>
    <col min="18" max="18" width="19" customWidth="1"/>
    <col min="19" max="19" width="9.08984375" hidden="1" customWidth="1"/>
    <col min="20" max="20" width="27.08984375"/>
    <col min="21" max="21" width="13.81640625" hidden="1" customWidth="1"/>
    <col min="22" max="22" width="9.08984375" hidden="1" customWidth="1"/>
  </cols>
  <sheetData>
    <row r="1" spans="1:24" ht="25" x14ac:dyDescent="0.25">
      <c r="A1" t="s">
        <v>0</v>
      </c>
      <c r="B1" t="s">
        <v>1</v>
      </c>
      <c r="C1" t="s">
        <v>2</v>
      </c>
      <c r="D1" s="29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s="27" t="s">
        <v>10</v>
      </c>
      <c r="M1" t="s">
        <v>11</v>
      </c>
      <c r="N1" s="28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s="28" t="s">
        <v>18</v>
      </c>
      <c r="U1" t="s">
        <v>19</v>
      </c>
      <c r="V1" t="s">
        <v>20</v>
      </c>
      <c r="W1" t="s">
        <v>19</v>
      </c>
      <c r="X1" t="s">
        <v>20</v>
      </c>
    </row>
    <row r="2" spans="1:24" x14ac:dyDescent="0.25">
      <c r="A2">
        <v>1</v>
      </c>
      <c r="B2" t="s">
        <v>21</v>
      </c>
      <c r="C2" t="str">
        <f t="shared" ref="C2:C33" si="0">LEFT(B2,LEN(B2)-3)</f>
        <v>132100045</v>
      </c>
      <c r="D2" s="19">
        <v>132100045</v>
      </c>
      <c r="E2" t="e">
        <f>VLOOKUP(D2,#REF!,2,FALSE)</f>
        <v>#REF!</v>
      </c>
      <c r="F2" t="str">
        <f>VLOOKUP(D2,'combined sheet'!$B$2:$C$194,2,FALSE)</f>
        <v>21紫金矿业GN001</v>
      </c>
      <c r="G2" t="str">
        <f t="shared" ref="G2:G33" si="1">RIGHT(R2,2)</f>
        <v>21</v>
      </c>
      <c r="H2" t="str">
        <f>LEFT(O2,LEN(O2)-16)</f>
        <v>ZIJIN MINING</v>
      </c>
      <c r="I2" t="str">
        <f t="shared" ref="I2:I33" si="2">UPPER(H2)</f>
        <v>ZIJIN MINING</v>
      </c>
      <c r="J2" t="str">
        <f t="shared" ref="J2:J14" si="3">RIGHT(F2,5)</f>
        <v>GN001</v>
      </c>
      <c r="K2" t="str">
        <f>VLOOKUP(D2,'special label'!$D$2:$H$127,5,)</f>
        <v>(Carbon Neutral Bond)</v>
      </c>
      <c r="L2" s="27" t="str">
        <f t="shared" ref="L2:L33" si="4">CONCATENATE(G2," ",I2," ",J2," ",K2)</f>
        <v>21 ZIJIN MINING GN001 (Carbon Neutral Bond)</v>
      </c>
      <c r="M2" t="e">
        <f>INDEX(#REF!,MATCH(EN_work!D2,#REF!,0),7)</f>
        <v>#REF!</v>
      </c>
      <c r="N2" s="28" t="s">
        <v>22</v>
      </c>
      <c r="O2" t="s">
        <v>23</v>
      </c>
      <c r="P2" t="s">
        <v>24</v>
      </c>
      <c r="Q2" t="s">
        <v>25</v>
      </c>
      <c r="R2">
        <v>2021</v>
      </c>
      <c r="S2" s="30">
        <v>44313</v>
      </c>
      <c r="T2" s="31">
        <v>3</v>
      </c>
      <c r="U2" t="e">
        <f>INDEX(#REF!,MATCH(EN_work!$D2,#REF!,0),8)</f>
        <v>#REF!</v>
      </c>
      <c r="V2" t="e">
        <f>INDEX(#REF!,MATCH(EN_work!$D2,#REF!,0),9)</f>
        <v>#REF!</v>
      </c>
      <c r="W2" t="s">
        <v>26</v>
      </c>
      <c r="X2" t="s">
        <v>27</v>
      </c>
    </row>
    <row r="3" spans="1:24" ht="26.5" x14ac:dyDescent="0.4">
      <c r="A3">
        <v>2</v>
      </c>
      <c r="B3" t="s">
        <v>28</v>
      </c>
      <c r="C3" t="str">
        <f t="shared" si="0"/>
        <v>132100122</v>
      </c>
      <c r="D3" s="19">
        <v>132100122</v>
      </c>
      <c r="E3" t="e">
        <f>VLOOKUP(D3,#REF!,2,FALSE)</f>
        <v>#REF!</v>
      </c>
      <c r="F3" t="str">
        <f>VLOOKUP(D3,'combined sheet'!$B$2:$C$194,2,FALSE)</f>
        <v>21浙能源GN002</v>
      </c>
      <c r="G3" t="str">
        <f t="shared" si="1"/>
        <v>21</v>
      </c>
      <c r="H3" t="str">
        <f>LEFT(O3,LEN(O3)-16)</f>
        <v>ZHEJIANG ENERGY</v>
      </c>
      <c r="I3" t="str">
        <f t="shared" si="2"/>
        <v>ZHEJIANG ENERGY</v>
      </c>
      <c r="J3" t="str">
        <f t="shared" si="3"/>
        <v>GN002</v>
      </c>
      <c r="K3" t="str">
        <f>VLOOKUP(D3,'special label'!$D$2:$H$127,5,)</f>
        <v>(Carbon Neutral Bond)</v>
      </c>
      <c r="L3" s="27" t="str">
        <f t="shared" si="4"/>
        <v>21 ZHEJIANG ENERGY GN002 (Carbon Neutral Bond)</v>
      </c>
      <c r="M3" t="e">
        <f>INDEX(#REF!,MATCH(EN_work!D3,#REF!,0),7)</f>
        <v>#REF!</v>
      </c>
      <c r="N3" s="28" t="s">
        <v>29</v>
      </c>
      <c r="O3" t="s">
        <v>30</v>
      </c>
      <c r="P3" t="s">
        <v>24</v>
      </c>
      <c r="Q3" t="s">
        <v>31</v>
      </c>
      <c r="R3">
        <v>2021</v>
      </c>
      <c r="S3" s="30">
        <v>44469</v>
      </c>
      <c r="T3" s="31">
        <v>10</v>
      </c>
      <c r="U3" t="e">
        <f>INDEX(#REF!,MATCH(EN_work!$D3,#REF!,0),8)</f>
        <v>#REF!</v>
      </c>
      <c r="V3" t="e">
        <f>INDEX(#REF!,MATCH(EN_work!$D3,#REF!,0),9)</f>
        <v>#REF!</v>
      </c>
      <c r="W3" t="s">
        <v>26</v>
      </c>
      <c r="X3" s="32" t="s">
        <v>32</v>
      </c>
    </row>
    <row r="4" spans="1:24" x14ac:dyDescent="0.25">
      <c r="A4">
        <v>3</v>
      </c>
      <c r="B4" t="s">
        <v>33</v>
      </c>
      <c r="C4" t="str">
        <f t="shared" si="0"/>
        <v>132100151</v>
      </c>
      <c r="D4" s="19">
        <v>132100151</v>
      </c>
      <c r="E4" t="e">
        <f>VLOOKUP(D4,#REF!,2,FALSE)</f>
        <v>#REF!</v>
      </c>
      <c r="F4" t="str">
        <f>VLOOKUP(D4,'combined sheet'!$B$2:$C$194,2,FALSE)</f>
        <v>21浙能源GN003</v>
      </c>
      <c r="G4" t="str">
        <f t="shared" si="1"/>
        <v>21</v>
      </c>
      <c r="H4" t="str">
        <f>LEFT(O4,LEN(O4)-19)</f>
        <v>Zhejiang Energy</v>
      </c>
      <c r="I4" t="str">
        <f t="shared" si="2"/>
        <v>ZHEJIANG ENERGY</v>
      </c>
      <c r="J4" t="str">
        <f t="shared" si="3"/>
        <v>GN003</v>
      </c>
      <c r="K4" t="str">
        <f>VLOOKUP(D4,'special label'!$D$2:$H$127,5,)</f>
        <v>(Blue Bond)</v>
      </c>
      <c r="L4" s="27" t="str">
        <f t="shared" si="4"/>
        <v>21 ZHEJIANG ENERGY GN003 (Blue Bond)</v>
      </c>
      <c r="M4" t="e">
        <f>INDEX(#REF!,MATCH(EN_work!D4,#REF!,0),7)</f>
        <v>#REF!</v>
      </c>
      <c r="N4" s="28" t="s">
        <v>34</v>
      </c>
      <c r="O4" t="s">
        <v>35</v>
      </c>
      <c r="P4" t="s">
        <v>24</v>
      </c>
      <c r="Q4" t="s">
        <v>31</v>
      </c>
      <c r="R4">
        <v>2021</v>
      </c>
      <c r="S4" s="30">
        <v>44518</v>
      </c>
      <c r="T4" s="31">
        <v>5</v>
      </c>
      <c r="U4" t="e">
        <f>INDEX(#REF!,MATCH(EN_work!$D4,#REF!,0),8)</f>
        <v>#REF!</v>
      </c>
      <c r="V4" t="e">
        <f>INDEX(#REF!,MATCH(EN_work!$D4,#REF!,0),9)</f>
        <v>#REF!</v>
      </c>
      <c r="W4" t="s">
        <v>26</v>
      </c>
      <c r="X4" t="s">
        <v>32</v>
      </c>
    </row>
    <row r="5" spans="1:24" x14ac:dyDescent="0.25">
      <c r="A5">
        <v>4</v>
      </c>
      <c r="B5" t="s">
        <v>36</v>
      </c>
      <c r="C5" t="str">
        <f t="shared" si="0"/>
        <v>132180001</v>
      </c>
      <c r="D5" s="19">
        <v>132180001</v>
      </c>
      <c r="E5" t="e">
        <f>VLOOKUP(D5,#REF!,2,FALSE)</f>
        <v>#REF!</v>
      </c>
      <c r="F5" t="str">
        <f>VLOOKUP(D5,'combined sheet'!$B$2:$C$194,2,FALSE)</f>
        <v>21烟台打捞GN001</v>
      </c>
      <c r="G5" t="str">
        <f t="shared" si="1"/>
        <v>21</v>
      </c>
      <c r="H5" t="str">
        <f>LEFT(O5,LEN(O5)-14)</f>
        <v>CHINA YANTAI SALVAGE</v>
      </c>
      <c r="I5" t="str">
        <f t="shared" si="2"/>
        <v>CHINA YANTAI SALVAGE</v>
      </c>
      <c r="J5" t="str">
        <f t="shared" si="3"/>
        <v>GN001</v>
      </c>
      <c r="L5" s="27" t="str">
        <f t="shared" si="4"/>
        <v xml:space="preserve">21 CHINA YANTAI SALVAGE GN001 </v>
      </c>
      <c r="M5" t="e">
        <f>INDEX(#REF!,MATCH(EN_work!D5,#REF!,0),7)</f>
        <v>#REF!</v>
      </c>
      <c r="N5" s="28" t="s">
        <v>34</v>
      </c>
      <c r="O5" t="s">
        <v>37</v>
      </c>
      <c r="P5" t="s">
        <v>24</v>
      </c>
      <c r="Q5" t="s">
        <v>38</v>
      </c>
      <c r="R5">
        <v>2021</v>
      </c>
      <c r="S5" s="30">
        <v>44522</v>
      </c>
      <c r="T5" s="31">
        <v>3</v>
      </c>
      <c r="U5" t="e">
        <f>INDEX(#REF!,MATCH(EN_work!$D5,#REF!,0),8)</f>
        <v>#REF!</v>
      </c>
      <c r="V5" t="e">
        <f>INDEX(#REF!,MATCH(EN_work!$D5,#REF!,0),9)</f>
        <v>#REF!</v>
      </c>
      <c r="W5" t="s">
        <v>26</v>
      </c>
      <c r="X5" t="s">
        <v>32</v>
      </c>
    </row>
    <row r="6" spans="1:24" x14ac:dyDescent="0.25">
      <c r="A6">
        <v>5</v>
      </c>
      <c r="B6" t="s">
        <v>39</v>
      </c>
      <c r="C6" t="str">
        <f t="shared" si="0"/>
        <v>132280042</v>
      </c>
      <c r="D6" s="19">
        <v>132280042</v>
      </c>
      <c r="E6" t="e">
        <f>VLOOKUP(D6,#REF!,2,FALSE)</f>
        <v>#REF!</v>
      </c>
      <c r="F6" t="str">
        <f>VLOOKUP(D6,'combined sheet'!$B$2:$C$194,2,FALSE)</f>
        <v>22烟台打捞GN001</v>
      </c>
      <c r="G6" t="str">
        <f t="shared" si="1"/>
        <v>22</v>
      </c>
      <c r="H6" t="str">
        <f>LEFT(O6,LEN(O6)-14)</f>
        <v>CHINA YANTAI SALVAGE</v>
      </c>
      <c r="I6" t="str">
        <f t="shared" si="2"/>
        <v>CHINA YANTAI SALVAGE</v>
      </c>
      <c r="J6" t="str">
        <f t="shared" si="3"/>
        <v>GN001</v>
      </c>
      <c r="L6" s="27" t="str">
        <f t="shared" si="4"/>
        <v xml:space="preserve">22 CHINA YANTAI SALVAGE GN001 </v>
      </c>
      <c r="M6" t="e">
        <f>INDEX(#REF!,MATCH(EN_work!D6,#REF!,0),7)</f>
        <v>#REF!</v>
      </c>
      <c r="N6" s="28" t="s">
        <v>34</v>
      </c>
      <c r="O6" t="s">
        <v>40</v>
      </c>
      <c r="P6" t="s">
        <v>24</v>
      </c>
      <c r="Q6" t="s">
        <v>38</v>
      </c>
      <c r="R6">
        <v>2022</v>
      </c>
      <c r="S6" s="30">
        <v>44679</v>
      </c>
      <c r="T6" s="31">
        <v>3</v>
      </c>
      <c r="U6" t="e">
        <f>INDEX(#REF!,MATCH(EN_work!$D6,#REF!,0),8)</f>
        <v>#REF!</v>
      </c>
      <c r="V6" t="e">
        <f>INDEX(#REF!,MATCH(EN_work!$D6,#REF!,0),9)</f>
        <v>#REF!</v>
      </c>
      <c r="W6" t="s">
        <v>26</v>
      </c>
      <c r="X6" t="s">
        <v>32</v>
      </c>
    </row>
    <row r="7" spans="1:24" x14ac:dyDescent="0.25">
      <c r="A7">
        <v>6</v>
      </c>
      <c r="B7" t="s">
        <v>41</v>
      </c>
      <c r="C7" t="str">
        <f t="shared" si="0"/>
        <v>132280091</v>
      </c>
      <c r="D7" s="19">
        <v>132280091</v>
      </c>
      <c r="E7" t="e">
        <f>VLOOKUP(D7,#REF!,2,FALSE)</f>
        <v>#REF!</v>
      </c>
      <c r="F7" t="str">
        <f>VLOOKUP(D7,'combined sheet'!$B$2:$C$194,2,FALSE)</f>
        <v>22扬州交通GN001</v>
      </c>
      <c r="G7" t="str">
        <f t="shared" si="1"/>
        <v>22</v>
      </c>
      <c r="H7" t="str">
        <f>LEFT(O7,LEN(O7)-14)</f>
        <v>YANGZHOU TRANSPORTATION INDUSTRIAL GROUP</v>
      </c>
      <c r="I7" t="str">
        <f t="shared" si="2"/>
        <v>YANGZHOU TRANSPORTATION INDUSTRIAL GROUP</v>
      </c>
      <c r="J7" t="str">
        <f t="shared" si="3"/>
        <v>GN001</v>
      </c>
      <c r="K7" t="str">
        <f>VLOOKUP(D7,'special label'!$D$2:$H$127,5,)</f>
        <v>(Carbon Neutral Bond)</v>
      </c>
      <c r="L7" s="27" t="str">
        <f t="shared" si="4"/>
        <v>22 YANGZHOU TRANSPORTATION INDUSTRIAL GROUP GN001 (Carbon Neutral Bond)</v>
      </c>
      <c r="M7" t="e">
        <f>INDEX(#REF!,MATCH(EN_work!D7,#REF!,0),7)</f>
        <v>#REF!</v>
      </c>
      <c r="N7" s="28" t="s">
        <v>42</v>
      </c>
      <c r="O7" t="s">
        <v>43</v>
      </c>
      <c r="P7" t="s">
        <v>24</v>
      </c>
      <c r="Q7" t="s">
        <v>44</v>
      </c>
      <c r="R7">
        <v>2022</v>
      </c>
      <c r="S7" s="30">
        <v>44830</v>
      </c>
      <c r="T7" s="31">
        <v>5</v>
      </c>
      <c r="U7" t="e">
        <f>INDEX(#REF!,MATCH(EN_work!$D7,#REF!,0),8)</f>
        <v>#REF!</v>
      </c>
      <c r="V7" t="e">
        <f>INDEX(#REF!,MATCH(EN_work!$D7,#REF!,0),9)</f>
        <v>#REF!</v>
      </c>
      <c r="W7" t="s">
        <v>26</v>
      </c>
      <c r="X7" t="s">
        <v>45</v>
      </c>
    </row>
    <row r="8" spans="1:24" x14ac:dyDescent="0.25">
      <c r="A8">
        <v>7</v>
      </c>
      <c r="B8" t="s">
        <v>46</v>
      </c>
      <c r="C8" t="str">
        <f t="shared" si="0"/>
        <v>132000021</v>
      </c>
      <c r="D8" s="19">
        <v>132000021</v>
      </c>
      <c r="E8" t="e">
        <f>VLOOKUP(D8,#REF!,2,FALSE)</f>
        <v>#REF!</v>
      </c>
      <c r="F8" t="str">
        <f>VLOOKUP(D8,'combined sheet'!$B$2:$C$194,2,FALSE)</f>
        <v>20雅砻江GN001</v>
      </c>
      <c r="G8" t="str">
        <f t="shared" si="1"/>
        <v>20</v>
      </c>
      <c r="H8" t="str">
        <f t="shared" ref="H8:H13" si="5">LEFT(O8,LEN(O8)-16)</f>
        <v>YLHDC</v>
      </c>
      <c r="I8" t="str">
        <f t="shared" si="2"/>
        <v>YLHDC</v>
      </c>
      <c r="J8" t="str">
        <f t="shared" si="3"/>
        <v>GN001</v>
      </c>
      <c r="L8" s="27" t="str">
        <f t="shared" si="4"/>
        <v xml:space="preserve">20 YLHDC GN001 </v>
      </c>
      <c r="M8" t="e">
        <f>INDEX(#REF!,MATCH(EN_work!D8,#REF!,0),7)</f>
        <v>#REF!</v>
      </c>
      <c r="N8" s="28" t="s">
        <v>47</v>
      </c>
      <c r="O8" t="s">
        <v>48</v>
      </c>
      <c r="P8" t="s">
        <v>24</v>
      </c>
      <c r="Q8" t="s">
        <v>49</v>
      </c>
      <c r="R8">
        <v>2020</v>
      </c>
      <c r="S8" s="30">
        <v>43979</v>
      </c>
      <c r="T8" s="31">
        <v>10</v>
      </c>
      <c r="U8" t="e">
        <f>INDEX(#REF!,MATCH(EN_work!$D8,#REF!,0),8)</f>
        <v>#REF!</v>
      </c>
      <c r="V8" t="e">
        <f>INDEX(#REF!,MATCH(EN_work!$D8,#REF!,0),9)</f>
        <v>#REF!</v>
      </c>
      <c r="W8" t="s">
        <v>26</v>
      </c>
      <c r="X8" t="s">
        <v>27</v>
      </c>
    </row>
    <row r="9" spans="1:24" x14ac:dyDescent="0.25">
      <c r="A9">
        <v>8</v>
      </c>
      <c r="B9" t="s">
        <v>50</v>
      </c>
      <c r="C9" t="str">
        <f t="shared" si="0"/>
        <v>132100013</v>
      </c>
      <c r="D9" s="19">
        <v>132100013</v>
      </c>
      <c r="E9" t="e">
        <f>VLOOKUP(D9,#REF!,2,FALSE)</f>
        <v>#REF!</v>
      </c>
      <c r="F9" t="str">
        <f>VLOOKUP(D9,'combined sheet'!$B$2:$C$194,2,FALSE)</f>
        <v>21雅砻江GN001</v>
      </c>
      <c r="G9" t="str">
        <f t="shared" si="1"/>
        <v>21</v>
      </c>
      <c r="H9" t="str">
        <f t="shared" si="5"/>
        <v>YLHDC</v>
      </c>
      <c r="I9" t="str">
        <f t="shared" si="2"/>
        <v>YLHDC</v>
      </c>
      <c r="J9" t="str">
        <f t="shared" si="3"/>
        <v>GN001</v>
      </c>
      <c r="L9" s="27" t="str">
        <f t="shared" si="4"/>
        <v xml:space="preserve">21 YLHDC GN001 </v>
      </c>
      <c r="M9" t="e">
        <f>INDEX(#REF!,MATCH(EN_work!D9,#REF!,0),7)</f>
        <v>#REF!</v>
      </c>
      <c r="N9" s="28" t="s">
        <v>47</v>
      </c>
      <c r="O9" t="s">
        <v>51</v>
      </c>
      <c r="P9" t="s">
        <v>24</v>
      </c>
      <c r="Q9" t="s">
        <v>49</v>
      </c>
      <c r="R9">
        <v>2021</v>
      </c>
      <c r="S9" s="30">
        <v>44236</v>
      </c>
      <c r="T9" s="31">
        <v>3</v>
      </c>
      <c r="U9" t="e">
        <f>INDEX(#REF!,MATCH(EN_work!$D9,#REF!,0),8)</f>
        <v>#REF!</v>
      </c>
      <c r="V9" t="e">
        <f>INDEX(#REF!,MATCH(EN_work!$D9,#REF!,0),9)</f>
        <v>#REF!</v>
      </c>
      <c r="W9" t="s">
        <v>26</v>
      </c>
      <c r="X9" t="s">
        <v>27</v>
      </c>
    </row>
    <row r="10" spans="1:24" x14ac:dyDescent="0.25">
      <c r="A10">
        <v>9</v>
      </c>
      <c r="B10" t="s">
        <v>52</v>
      </c>
      <c r="C10" t="str">
        <f t="shared" si="0"/>
        <v>132100034</v>
      </c>
      <c r="D10" s="19">
        <v>132100034</v>
      </c>
      <c r="E10" t="e">
        <f>VLOOKUP(D10,#REF!,2,FALSE)</f>
        <v>#REF!</v>
      </c>
      <c r="F10" t="str">
        <f>VLOOKUP(D10,'combined sheet'!$B$2:$C$194,2,FALSE)</f>
        <v>21雅砻江GN002</v>
      </c>
      <c r="G10" t="str">
        <f t="shared" si="1"/>
        <v>21</v>
      </c>
      <c r="H10" t="str">
        <f t="shared" si="5"/>
        <v>YLHDC</v>
      </c>
      <c r="I10" t="str">
        <f t="shared" si="2"/>
        <v>YLHDC</v>
      </c>
      <c r="J10" t="str">
        <f t="shared" si="3"/>
        <v>GN002</v>
      </c>
      <c r="K10" t="str">
        <f>VLOOKUP(D10,'special label'!$D$2:$H$127,5,)</f>
        <v>(Carbon Neutral Bond)</v>
      </c>
      <c r="L10" s="27" t="str">
        <f t="shared" si="4"/>
        <v>21 YLHDC GN002 (Carbon Neutral Bond)</v>
      </c>
      <c r="M10" t="e">
        <f>INDEX(#REF!,MATCH(EN_work!D10,#REF!,0),7)</f>
        <v>#REF!</v>
      </c>
      <c r="N10" s="28" t="s">
        <v>47</v>
      </c>
      <c r="O10" t="s">
        <v>53</v>
      </c>
      <c r="P10" t="s">
        <v>24</v>
      </c>
      <c r="Q10" t="s">
        <v>49</v>
      </c>
      <c r="R10">
        <v>2021</v>
      </c>
      <c r="S10" s="30">
        <v>44300</v>
      </c>
      <c r="T10" s="31">
        <v>7</v>
      </c>
      <c r="U10" t="e">
        <f>INDEX(#REF!,MATCH(EN_work!$D10,#REF!,0),8)</f>
        <v>#REF!</v>
      </c>
      <c r="V10" t="e">
        <f>INDEX(#REF!,MATCH(EN_work!$D10,#REF!,0),9)</f>
        <v>#REF!</v>
      </c>
      <c r="W10" t="s">
        <v>26</v>
      </c>
      <c r="X10" t="s">
        <v>27</v>
      </c>
    </row>
    <row r="11" spans="1:24" x14ac:dyDescent="0.25">
      <c r="A11">
        <v>10</v>
      </c>
      <c r="B11" t="s">
        <v>54</v>
      </c>
      <c r="C11" t="str">
        <f t="shared" si="0"/>
        <v>132280029</v>
      </c>
      <c r="D11" s="19">
        <v>132280029</v>
      </c>
      <c r="E11" t="e">
        <f>VLOOKUP(D11,#REF!,2,FALSE)</f>
        <v>#REF!</v>
      </c>
      <c r="F11" t="str">
        <f>VLOOKUP(D11,'combined sheet'!$B$2:$C$194,2,FALSE)</f>
        <v>22雅砻江GN001</v>
      </c>
      <c r="G11" t="str">
        <f t="shared" si="1"/>
        <v>22</v>
      </c>
      <c r="H11" t="str">
        <f t="shared" si="5"/>
        <v>YLH</v>
      </c>
      <c r="I11" t="str">
        <f t="shared" si="2"/>
        <v>YLH</v>
      </c>
      <c r="J11" t="str">
        <f t="shared" si="3"/>
        <v>GN001</v>
      </c>
      <c r="K11" t="str">
        <f>VLOOKUP(D11,'special label'!$D$2:$H$127,5,)</f>
        <v>(Carbon Neutral Bond)</v>
      </c>
      <c r="L11" s="27" t="str">
        <f t="shared" si="4"/>
        <v>22 YLH GN001 (Carbon Neutral Bond)</v>
      </c>
      <c r="M11" t="e">
        <f>INDEX(#REF!,MATCH(EN_work!D11,#REF!,0),7)</f>
        <v>#REF!</v>
      </c>
      <c r="N11" s="28" t="s">
        <v>47</v>
      </c>
      <c r="O11" t="s">
        <v>55</v>
      </c>
      <c r="P11" t="s">
        <v>24</v>
      </c>
      <c r="Q11" t="s">
        <v>49</v>
      </c>
      <c r="R11">
        <v>2022</v>
      </c>
      <c r="S11" s="30">
        <v>44659</v>
      </c>
      <c r="T11" s="31">
        <v>10</v>
      </c>
      <c r="U11" t="e">
        <f>INDEX(#REF!,MATCH(EN_work!$D11,#REF!,0),8)</f>
        <v>#REF!</v>
      </c>
      <c r="V11" t="e">
        <f>INDEX(#REF!,MATCH(EN_work!$D11,#REF!,0),9)</f>
        <v>#REF!</v>
      </c>
      <c r="W11" t="s">
        <v>26</v>
      </c>
      <c r="X11" t="s">
        <v>32</v>
      </c>
    </row>
    <row r="12" spans="1:24" x14ac:dyDescent="0.25">
      <c r="A12">
        <v>11</v>
      </c>
      <c r="B12" t="s">
        <v>56</v>
      </c>
      <c r="C12" t="str">
        <f t="shared" si="0"/>
        <v>132280049</v>
      </c>
      <c r="D12" s="19">
        <v>132280049</v>
      </c>
      <c r="E12" t="e">
        <f>VLOOKUP(D12,#REF!,2,FALSE)</f>
        <v>#REF!</v>
      </c>
      <c r="F12" t="str">
        <f>VLOOKUP(D12,'combined sheet'!$B$2:$C$194,2,FALSE)</f>
        <v>22雅砻江GN002</v>
      </c>
      <c r="G12" t="str">
        <f t="shared" si="1"/>
        <v>22</v>
      </c>
      <c r="H12" t="str">
        <f t="shared" si="5"/>
        <v>YLH</v>
      </c>
      <c r="I12" t="str">
        <f t="shared" si="2"/>
        <v>YLH</v>
      </c>
      <c r="J12" t="str">
        <f t="shared" si="3"/>
        <v>GN002</v>
      </c>
      <c r="K12" t="str">
        <f>VLOOKUP(D12,'special label'!$D$2:$H$127,5,)</f>
        <v>(Carbon Neutral Bond)</v>
      </c>
      <c r="L12" s="27" t="str">
        <f t="shared" si="4"/>
        <v>22 YLH GN002 (Carbon Neutral Bond)</v>
      </c>
      <c r="M12" t="e">
        <f>INDEX(#REF!,MATCH(EN_work!D12,#REF!,0),7)</f>
        <v>#REF!</v>
      </c>
      <c r="N12" s="28" t="s">
        <v>47</v>
      </c>
      <c r="O12" t="s">
        <v>57</v>
      </c>
      <c r="P12" t="s">
        <v>24</v>
      </c>
      <c r="Q12" t="s">
        <v>49</v>
      </c>
      <c r="R12">
        <v>2022</v>
      </c>
      <c r="S12" s="30">
        <v>44701</v>
      </c>
      <c r="T12" s="31">
        <v>10</v>
      </c>
      <c r="U12" t="e">
        <f>INDEX(#REF!,MATCH(EN_work!$D12,#REF!,0),8)</f>
        <v>#REF!</v>
      </c>
      <c r="V12" t="e">
        <f>INDEX(#REF!,MATCH(EN_work!$D12,#REF!,0),9)</f>
        <v>#REF!</v>
      </c>
      <c r="W12" t="s">
        <v>26</v>
      </c>
      <c r="X12" t="s">
        <v>32</v>
      </c>
    </row>
    <row r="13" spans="1:24" x14ac:dyDescent="0.25">
      <c r="A13">
        <v>12</v>
      </c>
      <c r="B13" t="s">
        <v>58</v>
      </c>
      <c r="C13" t="str">
        <f t="shared" si="0"/>
        <v>132280066</v>
      </c>
      <c r="D13" s="19">
        <v>132280066</v>
      </c>
      <c r="E13" t="e">
        <f>VLOOKUP(D13,#REF!,2,FALSE)</f>
        <v>#REF!</v>
      </c>
      <c r="F13" t="str">
        <f>VLOOKUP(D13,'combined sheet'!$B$2:$C$194,2,FALSE)</f>
        <v>22雅砻江GN003</v>
      </c>
      <c r="G13" t="str">
        <f t="shared" si="1"/>
        <v>22</v>
      </c>
      <c r="H13" t="str">
        <f t="shared" si="5"/>
        <v>YLH</v>
      </c>
      <c r="I13" t="str">
        <f t="shared" si="2"/>
        <v>YLH</v>
      </c>
      <c r="J13" t="str">
        <f t="shared" si="3"/>
        <v>GN003</v>
      </c>
      <c r="K13" t="str">
        <f>VLOOKUP(D13,'special label'!$D$2:$H$127,5,)</f>
        <v>(Carbon Neutral Bond)</v>
      </c>
      <c r="L13" s="27" t="str">
        <f t="shared" si="4"/>
        <v>22 YLH GN003 (Carbon Neutral Bond)</v>
      </c>
      <c r="M13" t="e">
        <f>INDEX(#REF!,MATCH(EN_work!D13,#REF!,0),7)</f>
        <v>#REF!</v>
      </c>
      <c r="N13" s="28" t="s">
        <v>47</v>
      </c>
      <c r="O13" t="s">
        <v>59</v>
      </c>
      <c r="P13" t="s">
        <v>24</v>
      </c>
      <c r="Q13" t="s">
        <v>49</v>
      </c>
      <c r="R13">
        <v>2022</v>
      </c>
      <c r="S13" s="30">
        <v>44750</v>
      </c>
      <c r="T13" s="31">
        <v>10</v>
      </c>
      <c r="U13" t="e">
        <f>INDEX(#REF!,MATCH(EN_work!$D13,#REF!,0),8)</f>
        <v>#REF!</v>
      </c>
      <c r="V13" t="e">
        <f>INDEX(#REF!,MATCH(EN_work!$D13,#REF!,0),9)</f>
        <v>#REF!</v>
      </c>
      <c r="W13" t="s">
        <v>26</v>
      </c>
      <c r="X13" t="s">
        <v>45</v>
      </c>
    </row>
    <row r="14" spans="1:24" x14ac:dyDescent="0.25">
      <c r="A14">
        <v>13</v>
      </c>
      <c r="B14" t="s">
        <v>60</v>
      </c>
      <c r="C14" t="str">
        <f t="shared" si="0"/>
        <v>132280063</v>
      </c>
      <c r="D14" s="19">
        <v>132280063</v>
      </c>
      <c r="E14" t="e">
        <f>VLOOKUP(D14,#REF!,2,FALSE)</f>
        <v>#REF!</v>
      </c>
      <c r="F14" t="str">
        <f>VLOOKUP(D14,'combined sheet'!$B$2:$C$194,2,FALSE)</f>
        <v>22新华水力GN001</v>
      </c>
      <c r="G14" t="str">
        <f t="shared" si="1"/>
        <v>22</v>
      </c>
      <c r="H14" t="str">
        <f>LEFT(O14,LEN(O14)-14)</f>
        <v>XINHUA HYDROPOWER COMPANY LIMITED</v>
      </c>
      <c r="I14" t="str">
        <f t="shared" si="2"/>
        <v>XINHUA HYDROPOWER COMPANY LIMITED</v>
      </c>
      <c r="J14" t="str">
        <f t="shared" si="3"/>
        <v>GN001</v>
      </c>
      <c r="L14" s="27" t="str">
        <f t="shared" si="4"/>
        <v xml:space="preserve">22 XINHUA HYDROPOWER COMPANY LIMITED GN001 </v>
      </c>
      <c r="M14" t="e">
        <f>INDEX(#REF!,MATCH(EN_work!D14,#REF!,0),7)</f>
        <v>#REF!</v>
      </c>
      <c r="N14" s="28" t="s">
        <v>22</v>
      </c>
      <c r="O14" t="s">
        <v>61</v>
      </c>
      <c r="P14" t="s">
        <v>24</v>
      </c>
      <c r="Q14" t="s">
        <v>62</v>
      </c>
      <c r="R14">
        <v>2022</v>
      </c>
      <c r="S14" s="30">
        <v>44743</v>
      </c>
      <c r="T14" s="31">
        <v>10</v>
      </c>
      <c r="U14" t="e">
        <f>INDEX(#REF!,MATCH(EN_work!$D14,#REF!,0),8)</f>
        <v>#REF!</v>
      </c>
      <c r="V14" t="e">
        <f>INDEX(#REF!,MATCH(EN_work!$D14,#REF!,0),9)</f>
        <v>#REF!</v>
      </c>
      <c r="W14" t="s">
        <v>26</v>
      </c>
      <c r="X14" t="s">
        <v>45</v>
      </c>
    </row>
    <row r="15" spans="1:24" x14ac:dyDescent="0.25">
      <c r="A15">
        <v>14</v>
      </c>
      <c r="B15" t="s">
        <v>63</v>
      </c>
      <c r="C15" t="str">
        <f t="shared" si="0"/>
        <v>102101248</v>
      </c>
      <c r="D15" s="19">
        <v>102101248</v>
      </c>
      <c r="E15" t="e">
        <f>VLOOKUP(D15,#REF!,2,FALSE)</f>
        <v>#REF!</v>
      </c>
      <c r="F15" t="str">
        <f>VLOOKUP(D15,'combined sheet'!$B$2:$C$194,2,FALSE)</f>
        <v>21香城投资MTN002</v>
      </c>
      <c r="G15" t="str">
        <f t="shared" si="1"/>
        <v>21</v>
      </c>
      <c r="H15" t="str">
        <f>LEFT(O15,LEN(O15)-29)</f>
        <v>Xiangcheng investment</v>
      </c>
      <c r="I15" t="str">
        <f t="shared" si="2"/>
        <v>XIANGCHENG INVESTMENT</v>
      </c>
      <c r="J15" t="str">
        <f>RIGHT(F15,6)</f>
        <v>MTN002</v>
      </c>
      <c r="K15" t="str">
        <f>VLOOKUP(D15,'special label'!$D$2:$H$127,5,)</f>
        <v>(Carbon Neutral Bond)</v>
      </c>
      <c r="L15" s="27" t="str">
        <f t="shared" si="4"/>
        <v>21 XIANGCHENG INVESTMENT MTN002 (Carbon Neutral Bond)</v>
      </c>
      <c r="M15" t="e">
        <f>INDEX(#REF!,MATCH(EN_work!D15,#REF!,0),7)</f>
        <v>#REF!</v>
      </c>
      <c r="N15" s="28" t="s">
        <v>42</v>
      </c>
      <c r="O15" t="s">
        <v>64</v>
      </c>
      <c r="P15" t="s">
        <v>24</v>
      </c>
      <c r="Q15" t="s">
        <v>65</v>
      </c>
      <c r="R15">
        <v>2021</v>
      </c>
      <c r="S15" s="30">
        <v>44383</v>
      </c>
      <c r="T15" s="31">
        <v>0.66</v>
      </c>
      <c r="U15" t="e">
        <f>INDEX(#REF!,MATCH(EN_work!$D15,#REF!,0),8)</f>
        <v>#REF!</v>
      </c>
      <c r="V15" t="e">
        <f>INDEX(#REF!,MATCH(EN_work!$D15,#REF!,0),9)</f>
        <v>#REF!</v>
      </c>
      <c r="W15" t="s">
        <v>26</v>
      </c>
      <c r="X15" t="s">
        <v>27</v>
      </c>
    </row>
    <row r="16" spans="1:24" x14ac:dyDescent="0.25">
      <c r="A16">
        <v>15</v>
      </c>
      <c r="B16" t="s">
        <v>66</v>
      </c>
      <c r="C16" t="str">
        <f t="shared" si="0"/>
        <v>102101181</v>
      </c>
      <c r="D16" s="19">
        <v>102101181</v>
      </c>
      <c r="E16" t="e">
        <f>VLOOKUP(D16,#REF!,2,FALSE)</f>
        <v>#REF!</v>
      </c>
      <c r="F16" t="str">
        <f>VLOOKUP(D16,'combined sheet'!$B$2:$C$194,2,FALSE)</f>
        <v>21锡交通MTN003</v>
      </c>
      <c r="G16" t="str">
        <f t="shared" si="1"/>
        <v>21</v>
      </c>
      <c r="H16" t="str">
        <f>LEFT(O16,LEN(O16)-16)</f>
        <v>WUXI COMMUNICATIONS INDUSTRY</v>
      </c>
      <c r="I16" t="str">
        <f t="shared" si="2"/>
        <v>WUXI COMMUNICATIONS INDUSTRY</v>
      </c>
      <c r="J16" t="str">
        <f>RIGHT(F16,6)</f>
        <v>MTN003</v>
      </c>
      <c r="K16" t="str">
        <f>VLOOKUP(D16,'special label'!$D$2:$H$127,5,)</f>
        <v>(Carbon Neutral Bond)</v>
      </c>
      <c r="L16" s="27" t="str">
        <f t="shared" si="4"/>
        <v>21 WUXI COMMUNICATIONS INDUSTRY MTN003 (Carbon Neutral Bond)</v>
      </c>
      <c r="M16" t="e">
        <f>INDEX(#REF!,MATCH(EN_work!D16,#REF!,0),7)</f>
        <v>#REF!</v>
      </c>
      <c r="N16" s="28" t="s">
        <v>42</v>
      </c>
      <c r="O16" t="s">
        <v>67</v>
      </c>
      <c r="P16" t="s">
        <v>24</v>
      </c>
      <c r="Q16" t="s">
        <v>68</v>
      </c>
      <c r="R16">
        <v>2021</v>
      </c>
      <c r="S16" s="30">
        <v>44371</v>
      </c>
      <c r="T16" s="31">
        <v>1</v>
      </c>
      <c r="U16" t="e">
        <f>INDEX(#REF!,MATCH(EN_work!$D16,#REF!,0),8)</f>
        <v>#REF!</v>
      </c>
      <c r="V16" t="e">
        <f>INDEX(#REF!,MATCH(EN_work!$D16,#REF!,0),9)</f>
        <v>#REF!</v>
      </c>
      <c r="W16" t="s">
        <v>26</v>
      </c>
      <c r="X16" t="s">
        <v>27</v>
      </c>
    </row>
    <row r="17" spans="1:24" s="26" customFormat="1" x14ac:dyDescent="0.25">
      <c r="A17" s="26">
        <v>16</v>
      </c>
      <c r="B17" s="26" t="s">
        <v>69</v>
      </c>
      <c r="C17" s="26" t="str">
        <f t="shared" si="0"/>
        <v>102101316</v>
      </c>
      <c r="D17" s="33">
        <v>102101316</v>
      </c>
      <c r="E17" s="26" t="e">
        <f>VLOOKUP(D17,#REF!,2,FALSE)</f>
        <v>#REF!</v>
      </c>
      <c r="F17" s="26" t="str">
        <f>VLOOKUP(D17,'combined sheet'!$B$2:$C$194,2,FALSE)</f>
        <v>21锡交通MTN005</v>
      </c>
      <c r="G17" s="26" t="str">
        <f t="shared" si="1"/>
        <v>21</v>
      </c>
      <c r="H17" s="26" t="str">
        <f>LEFT(O17,LEN(O17)-16)</f>
        <v>WUXI COMMUNICATIONS INDUSTRY</v>
      </c>
      <c r="I17" t="str">
        <f t="shared" si="2"/>
        <v>WUXI COMMUNICATIONS INDUSTRY</v>
      </c>
      <c r="J17" s="26" t="str">
        <f>RIGHT(F17,6)</f>
        <v>MTN005</v>
      </c>
      <c r="K17" s="26" t="str">
        <f>VLOOKUP(D17,'special label'!$D$2:$H$127,5,)</f>
        <v>(Carbon Neutral Bond)</v>
      </c>
      <c r="L17" s="27" t="str">
        <f t="shared" si="4"/>
        <v>21 WUXI COMMUNICATIONS INDUSTRY MTN005 (Carbon Neutral Bond)</v>
      </c>
      <c r="M17" t="e">
        <f>INDEX(#REF!,MATCH(EN_work!D17,#REF!,0),7)</f>
        <v>#REF!</v>
      </c>
      <c r="N17" s="28" t="s">
        <v>42</v>
      </c>
      <c r="O17" s="26" t="s">
        <v>70</v>
      </c>
      <c r="P17" s="26" t="s">
        <v>24</v>
      </c>
      <c r="Q17" s="26" t="s">
        <v>68</v>
      </c>
      <c r="R17" s="26">
        <v>2021</v>
      </c>
      <c r="S17" s="34">
        <v>44396</v>
      </c>
      <c r="T17" s="35">
        <v>1</v>
      </c>
      <c r="U17" t="e">
        <f>INDEX(#REF!,MATCH(EN_work!$D17,#REF!,0),8)</f>
        <v>#REF!</v>
      </c>
      <c r="V17" t="e">
        <f>INDEX(#REF!,MATCH(EN_work!$D17,#REF!,0),9)</f>
        <v>#REF!</v>
      </c>
      <c r="W17" s="26" t="s">
        <v>26</v>
      </c>
      <c r="X17" s="26" t="s">
        <v>27</v>
      </c>
    </row>
    <row r="18" spans="1:24" x14ac:dyDescent="0.25">
      <c r="A18">
        <v>17</v>
      </c>
      <c r="B18" t="s">
        <v>71</v>
      </c>
      <c r="C18" t="str">
        <f t="shared" si="0"/>
        <v>012283367</v>
      </c>
      <c r="D18" s="19">
        <v>12283367</v>
      </c>
      <c r="E18" t="e">
        <f>VLOOKUP(D18,#REF!,2,FALSE)</f>
        <v>#REF!</v>
      </c>
      <c r="F18" t="str">
        <f>VLOOKUP(D18,'combined sheet'!$B$2:$C$194,2,FALSE)</f>
        <v>22锡交通SCP006</v>
      </c>
      <c r="G18" t="str">
        <f t="shared" si="1"/>
        <v>22</v>
      </c>
      <c r="H18" t="str">
        <f>LEFT(O18,LEN(O18)-18)</f>
        <v>WUXI COMMUNICATIONS INDUSTRY</v>
      </c>
      <c r="I18" t="str">
        <f t="shared" si="2"/>
        <v>WUXI COMMUNICATIONS INDUSTRY</v>
      </c>
      <c r="J18" t="str">
        <f>RIGHT(F18,6)</f>
        <v>SCP006</v>
      </c>
      <c r="K18" t="str">
        <f>VLOOKUP(D18,'special label'!$D$2:$H$127,5,)</f>
        <v>(Green)</v>
      </c>
      <c r="L18" s="27" t="str">
        <f t="shared" si="4"/>
        <v>22 WUXI COMMUNICATIONS INDUSTRY SCP006 (Green)</v>
      </c>
      <c r="M18" t="e">
        <f>INDEX(#REF!,MATCH(EN_work!D18,#REF!,0),7)</f>
        <v>#REF!</v>
      </c>
      <c r="N18" s="28" t="s">
        <v>42</v>
      </c>
      <c r="O18" t="s">
        <v>72</v>
      </c>
      <c r="P18" t="s">
        <v>24</v>
      </c>
      <c r="Q18" t="s">
        <v>68</v>
      </c>
      <c r="R18">
        <v>2022</v>
      </c>
      <c r="S18" s="30">
        <v>44831</v>
      </c>
      <c r="T18" s="31">
        <v>1</v>
      </c>
      <c r="U18" t="e">
        <f>INDEX(#REF!,MATCH(EN_work!$D18,#REF!,0),8)</f>
        <v>#REF!</v>
      </c>
      <c r="V18" t="e">
        <f>INDEX(#REF!,MATCH(EN_work!$D18,#REF!,0),9)</f>
        <v>#REF!</v>
      </c>
      <c r="W18" t="s">
        <v>26</v>
      </c>
      <c r="X18" t="s">
        <v>45</v>
      </c>
    </row>
    <row r="19" spans="1:24" x14ac:dyDescent="0.25">
      <c r="A19">
        <v>18</v>
      </c>
      <c r="B19" t="s">
        <v>73</v>
      </c>
      <c r="C19" t="str">
        <f t="shared" si="0"/>
        <v>131656048</v>
      </c>
      <c r="D19" s="19">
        <v>131656048</v>
      </c>
      <c r="E19" t="e">
        <f>VLOOKUP(D19,#REF!,2,FALSE)</f>
        <v>#REF!</v>
      </c>
      <c r="F19" t="str">
        <f>VLOOKUP(D19,'combined sheet'!$B$2:$C$194,2,FALSE)</f>
        <v>16武汉地铁GN002</v>
      </c>
      <c r="G19" t="str">
        <f t="shared" si="1"/>
        <v>16</v>
      </c>
      <c r="H19" t="str">
        <f>LEFT(O19,LEN(O19)-14)</f>
        <v>WUHAN METRO</v>
      </c>
      <c r="I19" t="str">
        <f t="shared" si="2"/>
        <v>WUHAN METRO</v>
      </c>
      <c r="J19" t="str">
        <f>RIGHT(F19,5)</f>
        <v>GN002</v>
      </c>
      <c r="L19" s="27" t="str">
        <f t="shared" si="4"/>
        <v xml:space="preserve">16 WUHAN METRO GN002 </v>
      </c>
      <c r="M19" t="e">
        <f>INDEX(#REF!,MATCH(EN_work!D19,#REF!,0),7)</f>
        <v>#REF!</v>
      </c>
      <c r="N19" s="28" t="s">
        <v>42</v>
      </c>
      <c r="O19" t="s">
        <v>74</v>
      </c>
      <c r="P19" t="s">
        <v>24</v>
      </c>
      <c r="Q19" t="s">
        <v>75</v>
      </c>
      <c r="R19">
        <v>2016</v>
      </c>
      <c r="S19" s="30">
        <v>42669</v>
      </c>
      <c r="T19" s="31">
        <v>20</v>
      </c>
      <c r="U19" t="e">
        <f>INDEX(#REF!,MATCH(EN_work!$D19,#REF!,0),8)</f>
        <v>#REF!</v>
      </c>
      <c r="V19" t="e">
        <f>INDEX(#REF!,MATCH(EN_work!$D19,#REF!,0),9)</f>
        <v>#REF!</v>
      </c>
      <c r="W19" t="s">
        <v>26</v>
      </c>
      <c r="X19" t="s">
        <v>76</v>
      </c>
    </row>
    <row r="20" spans="1:24" x14ac:dyDescent="0.25">
      <c r="A20">
        <v>19</v>
      </c>
      <c r="B20" t="s">
        <v>77</v>
      </c>
      <c r="C20" t="str">
        <f t="shared" si="0"/>
        <v>131781001</v>
      </c>
      <c r="D20" s="19">
        <v>131781001</v>
      </c>
      <c r="E20" t="e">
        <f>VLOOKUP(D20,#REF!,2,FALSE)</f>
        <v>#REF!</v>
      </c>
      <c r="F20" t="str">
        <f>VLOOKUP(D20,'combined sheet'!$B$2:$C$194,2,FALSE)</f>
        <v>17武汉地铁GN001</v>
      </c>
      <c r="G20" t="str">
        <f t="shared" si="1"/>
        <v>17</v>
      </c>
      <c r="H20" t="str">
        <f>LEFT(O20,LEN(O20)-14)</f>
        <v>WUHAN METRO</v>
      </c>
      <c r="I20" t="str">
        <f t="shared" si="2"/>
        <v>WUHAN METRO</v>
      </c>
      <c r="J20" t="str">
        <f>RIGHT(F20,5)</f>
        <v>GN001</v>
      </c>
      <c r="L20" s="27" t="str">
        <f t="shared" si="4"/>
        <v xml:space="preserve">17 WUHAN METRO GN001 </v>
      </c>
      <c r="M20" t="e">
        <f>INDEX(#REF!,MATCH(EN_work!D20,#REF!,0),7)</f>
        <v>#REF!</v>
      </c>
      <c r="N20" s="28" t="s">
        <v>42</v>
      </c>
      <c r="O20" t="s">
        <v>78</v>
      </c>
      <c r="P20" t="s">
        <v>24</v>
      </c>
      <c r="Q20" t="s">
        <v>75</v>
      </c>
      <c r="R20">
        <v>2017</v>
      </c>
      <c r="S20" s="30">
        <v>42941</v>
      </c>
      <c r="T20" s="31">
        <v>20</v>
      </c>
      <c r="U20" t="e">
        <f>INDEX(#REF!,MATCH(EN_work!$D20,#REF!,0),8)</f>
        <v>#REF!</v>
      </c>
      <c r="V20" t="e">
        <f>INDEX(#REF!,MATCH(EN_work!$D20,#REF!,0),9)</f>
        <v>#REF!</v>
      </c>
      <c r="W20" t="s">
        <v>26</v>
      </c>
      <c r="X20" t="s">
        <v>76</v>
      </c>
    </row>
    <row r="21" spans="1:24" x14ac:dyDescent="0.25">
      <c r="A21">
        <v>20</v>
      </c>
      <c r="B21" t="s">
        <v>79</v>
      </c>
      <c r="C21" t="str">
        <f t="shared" si="0"/>
        <v>131900025</v>
      </c>
      <c r="D21" s="19">
        <v>131900025</v>
      </c>
      <c r="E21" t="e">
        <f>VLOOKUP(D21,#REF!,2,FALSE)</f>
        <v>#REF!</v>
      </c>
      <c r="F21" t="str">
        <f>VLOOKUP(D21,'combined sheet'!$B$2:$C$194,2,FALSE)</f>
        <v>19武汉地铁GN001</v>
      </c>
      <c r="G21" t="str">
        <f t="shared" si="1"/>
        <v>19</v>
      </c>
      <c r="H21" t="str">
        <f>LEFT(O21,LEN(O21)-16)</f>
        <v>WUHAN METRO</v>
      </c>
      <c r="I21" t="str">
        <f t="shared" si="2"/>
        <v>WUHAN METRO</v>
      </c>
      <c r="J21" t="str">
        <f>RIGHT(F21,5)</f>
        <v>GN001</v>
      </c>
      <c r="L21" s="27" t="str">
        <f t="shared" si="4"/>
        <v xml:space="preserve">19 WUHAN METRO GN001 </v>
      </c>
      <c r="M21" t="e">
        <f>INDEX(#REF!,MATCH(EN_work!D21,#REF!,0),7)</f>
        <v>#REF!</v>
      </c>
      <c r="N21" s="28" t="s">
        <v>42</v>
      </c>
      <c r="O21" t="s">
        <v>80</v>
      </c>
      <c r="P21" t="s">
        <v>24</v>
      </c>
      <c r="Q21" t="s">
        <v>75</v>
      </c>
      <c r="R21">
        <v>2019</v>
      </c>
      <c r="S21" s="30">
        <v>43811</v>
      </c>
      <c r="T21" s="31">
        <v>10</v>
      </c>
      <c r="U21" t="e">
        <f>INDEX(#REF!,MATCH(EN_work!$D21,#REF!,0),8)</f>
        <v>#REF!</v>
      </c>
      <c r="V21" t="e">
        <f>INDEX(#REF!,MATCH(EN_work!$D21,#REF!,0),9)</f>
        <v>#REF!</v>
      </c>
      <c r="W21" t="s">
        <v>26</v>
      </c>
      <c r="X21" t="s">
        <v>27</v>
      </c>
    </row>
    <row r="22" spans="1:24" x14ac:dyDescent="0.25">
      <c r="A22">
        <v>21</v>
      </c>
      <c r="B22" t="s">
        <v>81</v>
      </c>
      <c r="C22" t="str">
        <f t="shared" si="0"/>
        <v>132000031</v>
      </c>
      <c r="D22" s="19">
        <v>132000031</v>
      </c>
      <c r="E22" t="e">
        <f>VLOOKUP(D22,#REF!,2,FALSE)</f>
        <v>#REF!</v>
      </c>
      <c r="F22" t="str">
        <f>VLOOKUP(D22,'combined sheet'!$B$2:$C$194,2,FALSE)</f>
        <v>20武汉地铁GN001</v>
      </c>
      <c r="G22" t="str">
        <f t="shared" si="1"/>
        <v>20</v>
      </c>
      <c r="H22" t="str">
        <f>LEFT(O22,LEN(O22)-16)</f>
        <v>WUHAN METRO</v>
      </c>
      <c r="I22" t="str">
        <f t="shared" si="2"/>
        <v>WUHAN METRO</v>
      </c>
      <c r="J22" t="str">
        <f>RIGHT(F22,5)</f>
        <v>GN001</v>
      </c>
      <c r="L22" s="27" t="str">
        <f t="shared" si="4"/>
        <v xml:space="preserve">20 WUHAN METRO GN001 </v>
      </c>
      <c r="M22" t="e">
        <f>INDEX(#REF!,MATCH(EN_work!D22,#REF!,0),7)</f>
        <v>#REF!</v>
      </c>
      <c r="N22" s="28" t="s">
        <v>42</v>
      </c>
      <c r="O22" t="s">
        <v>82</v>
      </c>
      <c r="P22" t="s">
        <v>24</v>
      </c>
      <c r="Q22" t="s">
        <v>75</v>
      </c>
      <c r="R22">
        <v>2020</v>
      </c>
      <c r="S22" s="30">
        <v>44120</v>
      </c>
      <c r="T22" s="31">
        <v>20</v>
      </c>
      <c r="U22" t="e">
        <f>INDEX(#REF!,MATCH(EN_work!$D22,#REF!,0),8)</f>
        <v>#REF!</v>
      </c>
      <c r="V22" t="e">
        <f>INDEX(#REF!,MATCH(EN_work!$D22,#REF!,0),9)</f>
        <v>#REF!</v>
      </c>
      <c r="W22" t="s">
        <v>26</v>
      </c>
      <c r="X22" t="s">
        <v>27</v>
      </c>
    </row>
    <row r="23" spans="1:24" x14ac:dyDescent="0.25">
      <c r="A23">
        <v>22</v>
      </c>
      <c r="B23" t="s">
        <v>83</v>
      </c>
      <c r="C23" t="str">
        <f t="shared" si="0"/>
        <v>2180066</v>
      </c>
      <c r="D23" s="19">
        <v>2180066</v>
      </c>
      <c r="E23" t="e">
        <f>VLOOKUP(D23,#REF!,2,FALSE)</f>
        <v>#REF!</v>
      </c>
      <c r="F23" t="str">
        <f>VLOOKUP(D23,'combined sheet'!$B$2:$C$194,2,FALSE)</f>
        <v>21武铁绿色可续期债01</v>
      </c>
      <c r="G23" t="str">
        <f t="shared" si="1"/>
        <v>21</v>
      </c>
      <c r="H23" t="str">
        <f>LEFT(O23,LEN(O23)-14)</f>
        <v>WUHAN METRO Extendable</v>
      </c>
      <c r="I23" t="str">
        <f t="shared" si="2"/>
        <v>WUHAN METRO EXTENDABLE</v>
      </c>
      <c r="J23" t="str">
        <f>RIGHT(F23,2)</f>
        <v>01</v>
      </c>
      <c r="L23" s="27" t="str">
        <f t="shared" si="4"/>
        <v xml:space="preserve">21 WUHAN METRO EXTENDABLE 01 </v>
      </c>
      <c r="M23" t="e">
        <f>INDEX(#REF!,MATCH(EN_work!D23,#REF!,0),7)</f>
        <v>#REF!</v>
      </c>
      <c r="N23" s="28" t="s">
        <v>42</v>
      </c>
      <c r="O23" t="s">
        <v>84</v>
      </c>
      <c r="P23" t="s">
        <v>85</v>
      </c>
      <c r="Q23" t="s">
        <v>75</v>
      </c>
      <c r="R23">
        <v>2021</v>
      </c>
      <c r="S23" s="30">
        <v>44263</v>
      </c>
      <c r="T23" s="31">
        <v>20</v>
      </c>
      <c r="U23" t="e">
        <f>INDEX(#REF!,MATCH(EN_work!$D23,#REF!,0),8)</f>
        <v>#REF!</v>
      </c>
      <c r="V23" t="e">
        <f>INDEX(#REF!,MATCH(EN_work!$D23,#REF!,0),9)</f>
        <v>#REF!</v>
      </c>
      <c r="W23" t="s">
        <v>26</v>
      </c>
      <c r="X23" t="s">
        <v>45</v>
      </c>
    </row>
    <row r="24" spans="1:24" x14ac:dyDescent="0.25">
      <c r="A24">
        <v>23</v>
      </c>
      <c r="B24" t="s">
        <v>86</v>
      </c>
      <c r="C24" t="str">
        <f t="shared" si="0"/>
        <v>102101367</v>
      </c>
      <c r="D24" s="19">
        <v>102101367</v>
      </c>
      <c r="E24" t="e">
        <f>VLOOKUP(D24,#REF!,2,FALSE)</f>
        <v>#REF!</v>
      </c>
      <c r="F24" t="str">
        <f>VLOOKUP(D24,'combined sheet'!$B$2:$C$194,2,FALSE)</f>
        <v>21温州交运MTN001</v>
      </c>
      <c r="G24" t="str">
        <f t="shared" si="1"/>
        <v>21</v>
      </c>
      <c r="H24" t="str">
        <f t="shared" ref="H24:H30" si="6">LEFT(O24,LEN(O24)-16)</f>
        <v>WENZHOU TRANSPORTATION GROUP</v>
      </c>
      <c r="I24" t="str">
        <f t="shared" si="2"/>
        <v>WENZHOU TRANSPORTATION GROUP</v>
      </c>
      <c r="J24" t="str">
        <f>RIGHT(F24,6)</f>
        <v>MTN001</v>
      </c>
      <c r="K24" t="str">
        <f>VLOOKUP(D24,'special label'!$D$2:$H$127,5,)</f>
        <v>(Carbon Neutral Bond)</v>
      </c>
      <c r="L24" s="27" t="str">
        <f t="shared" si="4"/>
        <v>21 WENZHOU TRANSPORTATION GROUP MTN001 (Carbon Neutral Bond)</v>
      </c>
      <c r="M24" t="e">
        <f>INDEX(#REF!,MATCH(EN_work!D24,#REF!,0),7)</f>
        <v>#REF!</v>
      </c>
      <c r="N24" s="28" t="s">
        <v>42</v>
      </c>
      <c r="O24" t="s">
        <v>87</v>
      </c>
      <c r="P24" t="s">
        <v>24</v>
      </c>
      <c r="Q24" t="s">
        <v>88</v>
      </c>
      <c r="R24">
        <v>2021</v>
      </c>
      <c r="S24" s="30">
        <v>44403</v>
      </c>
      <c r="T24" s="31">
        <v>2</v>
      </c>
      <c r="U24" t="e">
        <f>INDEX(#REF!,MATCH(EN_work!$D24,#REF!,0),8)</f>
        <v>#REF!</v>
      </c>
      <c r="V24" t="e">
        <f>INDEX(#REF!,MATCH(EN_work!$D24,#REF!,0),9)</f>
        <v>#REF!</v>
      </c>
      <c r="W24" t="s">
        <v>26</v>
      </c>
      <c r="X24" t="s">
        <v>27</v>
      </c>
    </row>
    <row r="25" spans="1:24" x14ac:dyDescent="0.25">
      <c r="A25">
        <v>24</v>
      </c>
      <c r="B25" t="s">
        <v>89</v>
      </c>
      <c r="C25" t="str">
        <f t="shared" si="0"/>
        <v>131800018</v>
      </c>
      <c r="D25" s="19">
        <v>131800018</v>
      </c>
      <c r="E25" t="e">
        <f>VLOOKUP(D25,#REF!,2,FALSE)</f>
        <v>#REF!</v>
      </c>
      <c r="F25" t="str">
        <f>VLOOKUP(D25,'combined sheet'!$B$2:$C$194,2,FALSE)</f>
        <v>18三峡GN001</v>
      </c>
      <c r="G25" t="str">
        <f t="shared" si="1"/>
        <v>18</v>
      </c>
      <c r="H25" t="str">
        <f t="shared" si="6"/>
        <v>CTG</v>
      </c>
      <c r="I25" t="str">
        <f t="shared" si="2"/>
        <v>CTG</v>
      </c>
      <c r="J25" t="str">
        <f t="shared" ref="J25:J43" si="7">RIGHT(F25,5)</f>
        <v>GN001</v>
      </c>
      <c r="L25" s="27" t="str">
        <f t="shared" si="4"/>
        <v xml:space="preserve">18 CTG GN001 </v>
      </c>
      <c r="M25" t="e">
        <f>INDEX(#REF!,MATCH(EN_work!D25,#REF!,0),7)</f>
        <v>#REF!</v>
      </c>
      <c r="N25" s="28" t="s">
        <v>47</v>
      </c>
      <c r="O25" t="s">
        <v>90</v>
      </c>
      <c r="P25" t="s">
        <v>24</v>
      </c>
      <c r="Q25" t="s">
        <v>91</v>
      </c>
      <c r="R25">
        <v>2018</v>
      </c>
      <c r="S25" s="30">
        <v>43437</v>
      </c>
      <c r="T25" s="31">
        <v>30</v>
      </c>
      <c r="U25" t="e">
        <f>INDEX(#REF!,MATCH(EN_work!$D25,#REF!,0),8)</f>
        <v>#REF!</v>
      </c>
      <c r="V25" t="e">
        <f>INDEX(#REF!,MATCH(EN_work!$D25,#REF!,0),9)</f>
        <v>#REF!</v>
      </c>
      <c r="W25" t="s">
        <v>26</v>
      </c>
      <c r="X25" t="s">
        <v>76</v>
      </c>
    </row>
    <row r="26" spans="1:24" x14ac:dyDescent="0.25">
      <c r="A26">
        <v>25</v>
      </c>
      <c r="B26" t="s">
        <v>92</v>
      </c>
      <c r="C26" t="str">
        <f t="shared" si="0"/>
        <v>131900012</v>
      </c>
      <c r="D26" s="19">
        <v>131900012</v>
      </c>
      <c r="E26" t="e">
        <f>VLOOKUP(D26,#REF!,2,FALSE)</f>
        <v>#REF!</v>
      </c>
      <c r="F26" t="str">
        <f>VLOOKUP(D26,'combined sheet'!$B$2:$C$194,2,FALSE)</f>
        <v>19三峡GN001</v>
      </c>
      <c r="G26" t="str">
        <f t="shared" si="1"/>
        <v>19</v>
      </c>
      <c r="H26" t="str">
        <f t="shared" si="6"/>
        <v>CTG</v>
      </c>
      <c r="I26" t="str">
        <f t="shared" si="2"/>
        <v>CTG</v>
      </c>
      <c r="J26" t="str">
        <f t="shared" si="7"/>
        <v>GN001</v>
      </c>
      <c r="L26" s="27" t="str">
        <f t="shared" si="4"/>
        <v xml:space="preserve">19 CTG GN001 </v>
      </c>
      <c r="M26" t="e">
        <f>INDEX(#REF!,MATCH(EN_work!D26,#REF!,0),7)</f>
        <v>#REF!</v>
      </c>
      <c r="N26" s="28" t="s">
        <v>47</v>
      </c>
      <c r="O26" t="s">
        <v>93</v>
      </c>
      <c r="P26" t="s">
        <v>24</v>
      </c>
      <c r="Q26" t="s">
        <v>91</v>
      </c>
      <c r="R26">
        <v>2019</v>
      </c>
      <c r="S26" s="30">
        <v>43651</v>
      </c>
      <c r="T26" s="31">
        <v>35</v>
      </c>
      <c r="U26" t="e">
        <f>INDEX(#REF!,MATCH(EN_work!$D26,#REF!,0),8)</f>
        <v>#REF!</v>
      </c>
      <c r="V26" t="e">
        <f>INDEX(#REF!,MATCH(EN_work!$D26,#REF!,0),9)</f>
        <v>#REF!</v>
      </c>
      <c r="W26" t="s">
        <v>26</v>
      </c>
      <c r="X26" t="s">
        <v>76</v>
      </c>
    </row>
    <row r="27" spans="1:24" x14ac:dyDescent="0.25">
      <c r="A27">
        <v>26</v>
      </c>
      <c r="B27" t="s">
        <v>94</v>
      </c>
      <c r="C27" t="str">
        <f t="shared" si="0"/>
        <v>132100014</v>
      </c>
      <c r="D27" s="19">
        <v>132100014</v>
      </c>
      <c r="E27" t="e">
        <f>VLOOKUP(D27,#REF!,2,FALSE)</f>
        <v>#REF!</v>
      </c>
      <c r="F27" t="str">
        <f>VLOOKUP(D27,'combined sheet'!$B$2:$C$194,2,FALSE)</f>
        <v>21三峡GN001</v>
      </c>
      <c r="G27" t="str">
        <f t="shared" si="1"/>
        <v>21</v>
      </c>
      <c r="H27" t="str">
        <f t="shared" si="6"/>
        <v>CTG</v>
      </c>
      <c r="I27" t="str">
        <f t="shared" si="2"/>
        <v>CTG</v>
      </c>
      <c r="J27" t="str">
        <f t="shared" si="7"/>
        <v>GN001</v>
      </c>
      <c r="L27" s="27" t="str">
        <f t="shared" si="4"/>
        <v xml:space="preserve">21 CTG GN001 </v>
      </c>
      <c r="M27" t="e">
        <f>INDEX(#REF!,MATCH(EN_work!D27,#REF!,0),7)</f>
        <v>#REF!</v>
      </c>
      <c r="N27" s="28" t="s">
        <v>47</v>
      </c>
      <c r="O27" t="s">
        <v>95</v>
      </c>
      <c r="P27" t="s">
        <v>24</v>
      </c>
      <c r="Q27" t="s">
        <v>91</v>
      </c>
      <c r="R27">
        <v>2021</v>
      </c>
      <c r="S27" s="30">
        <v>44236</v>
      </c>
      <c r="T27" s="31">
        <v>20</v>
      </c>
      <c r="U27" t="e">
        <f>INDEX(#REF!,MATCH(EN_work!$D27,#REF!,0),8)</f>
        <v>#REF!</v>
      </c>
      <c r="V27" t="e">
        <f>INDEX(#REF!,MATCH(EN_work!$D27,#REF!,0),9)</f>
        <v>#REF!</v>
      </c>
      <c r="W27" t="s">
        <v>26</v>
      </c>
      <c r="X27" t="s">
        <v>27</v>
      </c>
    </row>
    <row r="28" spans="1:24" x14ac:dyDescent="0.25">
      <c r="A28">
        <v>27</v>
      </c>
      <c r="B28" t="s">
        <v>96</v>
      </c>
      <c r="C28" t="str">
        <f t="shared" si="0"/>
        <v>132100090</v>
      </c>
      <c r="D28" s="19">
        <v>132100090</v>
      </c>
      <c r="E28" t="e">
        <f>VLOOKUP(D28,#REF!,2,FALSE)</f>
        <v>#REF!</v>
      </c>
      <c r="F28" t="str">
        <f>VLOOKUP(D28,'combined sheet'!$B$2:$C$194,2,FALSE)</f>
        <v>21三峡GN010</v>
      </c>
      <c r="G28" t="str">
        <f t="shared" si="1"/>
        <v>21</v>
      </c>
      <c r="H28" t="str">
        <f t="shared" si="6"/>
        <v>CTG</v>
      </c>
      <c r="I28" t="str">
        <f t="shared" si="2"/>
        <v>CTG</v>
      </c>
      <c r="J28" t="str">
        <f t="shared" si="7"/>
        <v>GN010</v>
      </c>
      <c r="K28" t="str">
        <f>VLOOKUP(D28,'special label'!$D$2:$H$127,5,)</f>
        <v>(Carbon Neutral Bond)</v>
      </c>
      <c r="L28" s="27" t="str">
        <f t="shared" si="4"/>
        <v>21 CTG GN010 (Carbon Neutral Bond)</v>
      </c>
      <c r="M28" t="e">
        <f>INDEX(#REF!,MATCH(EN_work!D28,#REF!,0),7)</f>
        <v>#REF!</v>
      </c>
      <c r="N28" s="28" t="s">
        <v>47</v>
      </c>
      <c r="O28" t="s">
        <v>97</v>
      </c>
      <c r="P28" t="s">
        <v>24</v>
      </c>
      <c r="Q28" t="s">
        <v>91</v>
      </c>
      <c r="R28">
        <v>2021</v>
      </c>
      <c r="S28" s="30">
        <v>44421</v>
      </c>
      <c r="T28" s="31">
        <v>10</v>
      </c>
      <c r="U28" t="e">
        <f>INDEX(#REF!,MATCH(EN_work!$D28,#REF!,0),8)</f>
        <v>#REF!</v>
      </c>
      <c r="V28" t="e">
        <f>INDEX(#REF!,MATCH(EN_work!$D28,#REF!,0),9)</f>
        <v>#REF!</v>
      </c>
      <c r="W28" t="s">
        <v>26</v>
      </c>
      <c r="X28" t="s">
        <v>27</v>
      </c>
    </row>
    <row r="29" spans="1:24" x14ac:dyDescent="0.25">
      <c r="A29">
        <v>28</v>
      </c>
      <c r="B29" t="s">
        <v>98</v>
      </c>
      <c r="C29" t="str">
        <f t="shared" si="0"/>
        <v>132100113</v>
      </c>
      <c r="D29" s="19">
        <v>132100113</v>
      </c>
      <c r="E29" t="e">
        <f>VLOOKUP(D29,#REF!,2,FALSE)</f>
        <v>#REF!</v>
      </c>
      <c r="F29" t="str">
        <f>VLOOKUP(D29,'combined sheet'!$B$2:$C$194,2,FALSE)</f>
        <v>21三峡GN013</v>
      </c>
      <c r="G29" t="str">
        <f t="shared" si="1"/>
        <v>21</v>
      </c>
      <c r="H29" t="str">
        <f t="shared" si="6"/>
        <v>CTG</v>
      </c>
      <c r="I29" t="str">
        <f t="shared" si="2"/>
        <v>CTG</v>
      </c>
      <c r="J29" t="str">
        <f t="shared" si="7"/>
        <v>GN013</v>
      </c>
      <c r="K29" t="str">
        <f>VLOOKUP(D29,'special label'!$D$2:$H$127,5,)</f>
        <v>(Carbon Neutral Bond)</v>
      </c>
      <c r="L29" s="27" t="str">
        <f t="shared" si="4"/>
        <v>21 CTG GN013 (Carbon Neutral Bond)</v>
      </c>
      <c r="M29" t="e">
        <f>INDEX(#REF!,MATCH(EN_work!D29,#REF!,0),7)</f>
        <v>#REF!</v>
      </c>
      <c r="N29" s="28" t="s">
        <v>47</v>
      </c>
      <c r="O29" t="s">
        <v>99</v>
      </c>
      <c r="P29" t="s">
        <v>24</v>
      </c>
      <c r="Q29" t="s">
        <v>91</v>
      </c>
      <c r="R29">
        <v>2021</v>
      </c>
      <c r="S29" s="30">
        <v>44456</v>
      </c>
      <c r="T29" s="31">
        <v>30</v>
      </c>
      <c r="U29" t="e">
        <f>INDEX(#REF!,MATCH(EN_work!$D29,#REF!,0),8)</f>
        <v>#REF!</v>
      </c>
      <c r="V29" t="e">
        <f>INDEX(#REF!,MATCH(EN_work!$D29,#REF!,0),9)</f>
        <v>#REF!</v>
      </c>
      <c r="W29" t="s">
        <v>26</v>
      </c>
      <c r="X29" t="s">
        <v>32</v>
      </c>
    </row>
    <row r="30" spans="1:24" x14ac:dyDescent="0.25">
      <c r="A30">
        <v>29</v>
      </c>
      <c r="B30" t="s">
        <v>100</v>
      </c>
      <c r="C30" t="str">
        <f t="shared" si="0"/>
        <v>132100114</v>
      </c>
      <c r="D30" s="19">
        <v>132100114</v>
      </c>
      <c r="E30" t="e">
        <f>VLOOKUP(D30,#REF!,2,FALSE)</f>
        <v>#REF!</v>
      </c>
      <c r="F30" t="str">
        <f>VLOOKUP(D30,'combined sheet'!$B$2:$C$194,2,FALSE)</f>
        <v>21三峡GN012</v>
      </c>
      <c r="G30" t="str">
        <f t="shared" si="1"/>
        <v>21</v>
      </c>
      <c r="H30" t="str">
        <f t="shared" si="6"/>
        <v>CTG</v>
      </c>
      <c r="I30" t="str">
        <f t="shared" si="2"/>
        <v>CTG</v>
      </c>
      <c r="J30" t="str">
        <f t="shared" si="7"/>
        <v>GN012</v>
      </c>
      <c r="K30" t="str">
        <f>VLOOKUP(D30,'special label'!$D$2:$H$127,5,)</f>
        <v>(Carbon Neutral Bond)</v>
      </c>
      <c r="L30" s="27" t="str">
        <f t="shared" si="4"/>
        <v>21 CTG GN012 (Carbon Neutral Bond)</v>
      </c>
      <c r="M30" t="e">
        <f>INDEX(#REF!,MATCH(EN_work!D30,#REF!,0),7)</f>
        <v>#REF!</v>
      </c>
      <c r="N30" s="28" t="s">
        <v>47</v>
      </c>
      <c r="O30" t="s">
        <v>99</v>
      </c>
      <c r="P30" t="s">
        <v>24</v>
      </c>
      <c r="Q30" t="s">
        <v>91</v>
      </c>
      <c r="R30">
        <v>2021</v>
      </c>
      <c r="S30" s="30">
        <v>44456</v>
      </c>
      <c r="T30" s="31">
        <v>30</v>
      </c>
      <c r="U30" t="e">
        <f>INDEX(#REF!,MATCH(EN_work!$D30,#REF!,0),8)</f>
        <v>#REF!</v>
      </c>
      <c r="V30" t="e">
        <f>INDEX(#REF!,MATCH(EN_work!$D30,#REF!,0),9)</f>
        <v>#REF!</v>
      </c>
      <c r="W30" t="s">
        <v>26</v>
      </c>
      <c r="X30" t="s">
        <v>32</v>
      </c>
    </row>
    <row r="31" spans="1:24" x14ac:dyDescent="0.25">
      <c r="A31">
        <v>30</v>
      </c>
      <c r="B31" t="s">
        <v>101</v>
      </c>
      <c r="C31" t="str">
        <f t="shared" si="0"/>
        <v>132100136</v>
      </c>
      <c r="D31" s="19">
        <v>132100136</v>
      </c>
      <c r="E31" t="e">
        <f>VLOOKUP(D31,#REF!,2,FALSE)</f>
        <v>#REF!</v>
      </c>
      <c r="F31" t="str">
        <f>VLOOKUP(D31,'combined sheet'!$B$2:$C$194,2,FALSE)</f>
        <v>21三峡GN014</v>
      </c>
      <c r="G31" t="str">
        <f t="shared" si="1"/>
        <v>21</v>
      </c>
      <c r="H31" t="str">
        <f>LEFT(O31,LEN(O31)-14)</f>
        <v>CTG</v>
      </c>
      <c r="I31" t="str">
        <f t="shared" si="2"/>
        <v>CTG</v>
      </c>
      <c r="J31" t="str">
        <f t="shared" si="7"/>
        <v>GN014</v>
      </c>
      <c r="K31" t="str">
        <f>VLOOKUP(D31,'special label'!$D$2:$H$127,5,)</f>
        <v>(Carbon Neutral Bond)</v>
      </c>
      <c r="L31" s="27" t="str">
        <f t="shared" si="4"/>
        <v>21 CTG GN014 (Carbon Neutral Bond)</v>
      </c>
      <c r="M31" t="e">
        <f>INDEX(#REF!,MATCH(EN_work!D31,#REF!,0),7)</f>
        <v>#REF!</v>
      </c>
      <c r="N31" s="28" t="s">
        <v>47</v>
      </c>
      <c r="O31" t="s">
        <v>102</v>
      </c>
      <c r="P31" t="s">
        <v>24</v>
      </c>
      <c r="Q31" t="s">
        <v>91</v>
      </c>
      <c r="R31">
        <v>2021</v>
      </c>
      <c r="S31" s="30">
        <v>44512</v>
      </c>
      <c r="T31" s="31">
        <v>40</v>
      </c>
      <c r="U31" t="e">
        <f>INDEX(#REF!,MATCH(EN_work!$D31,#REF!,0),8)</f>
        <v>#REF!</v>
      </c>
      <c r="V31" t="e">
        <f>INDEX(#REF!,MATCH(EN_work!$D31,#REF!,0),9)</f>
        <v>#REF!</v>
      </c>
      <c r="W31" t="s">
        <v>26</v>
      </c>
      <c r="X31" t="s">
        <v>32</v>
      </c>
    </row>
    <row r="32" spans="1:24" x14ac:dyDescent="0.25">
      <c r="A32">
        <v>31</v>
      </c>
      <c r="B32" t="s">
        <v>103</v>
      </c>
      <c r="C32" t="str">
        <f t="shared" si="0"/>
        <v>132100139</v>
      </c>
      <c r="D32" s="19">
        <v>132100139</v>
      </c>
      <c r="E32" t="e">
        <f>VLOOKUP(D32,#REF!,2,FALSE)</f>
        <v>#REF!</v>
      </c>
      <c r="F32" t="str">
        <f>VLOOKUP(D32,'combined sheet'!$B$2:$C$194,2,FALSE)</f>
        <v>21三峡GN015</v>
      </c>
      <c r="G32" t="str">
        <f t="shared" si="1"/>
        <v>21</v>
      </c>
      <c r="H32" t="str">
        <f>LEFT(O32,LEN(O32)-30)</f>
        <v>Three Gorges</v>
      </c>
      <c r="I32" t="str">
        <f t="shared" si="2"/>
        <v>THREE GORGES</v>
      </c>
      <c r="J32" t="str">
        <f t="shared" si="7"/>
        <v>GN015</v>
      </c>
      <c r="K32" t="str">
        <f>VLOOKUP(D32,'special label'!$D$2:$H$127,5,)</f>
        <v>(Carbon Neutral Bond)</v>
      </c>
      <c r="L32" s="27" t="str">
        <f t="shared" si="4"/>
        <v>21 THREE GORGES GN015 (Carbon Neutral Bond)</v>
      </c>
      <c r="M32" t="e">
        <f>INDEX(#REF!,MATCH(EN_work!D32,#REF!,0),7)</f>
        <v>#REF!</v>
      </c>
      <c r="N32" s="28" t="s">
        <v>47</v>
      </c>
      <c r="O32" t="s">
        <v>104</v>
      </c>
      <c r="P32" t="s">
        <v>24</v>
      </c>
      <c r="Q32" t="s">
        <v>91</v>
      </c>
      <c r="R32">
        <v>2021</v>
      </c>
      <c r="S32" s="30">
        <v>44516</v>
      </c>
      <c r="T32" s="31">
        <v>40</v>
      </c>
      <c r="U32" t="e">
        <f>INDEX(#REF!,MATCH(EN_work!$D32,#REF!,0),8)</f>
        <v>#REF!</v>
      </c>
      <c r="V32" t="e">
        <f>INDEX(#REF!,MATCH(EN_work!$D32,#REF!,0),9)</f>
        <v>#REF!</v>
      </c>
      <c r="W32" t="s">
        <v>26</v>
      </c>
      <c r="X32" t="s">
        <v>32</v>
      </c>
    </row>
    <row r="33" spans="1:24" x14ac:dyDescent="0.25">
      <c r="A33">
        <v>32</v>
      </c>
      <c r="B33" t="s">
        <v>105</v>
      </c>
      <c r="C33" t="str">
        <f t="shared" si="0"/>
        <v>132280011</v>
      </c>
      <c r="D33" s="19">
        <v>132280011</v>
      </c>
      <c r="E33" t="e">
        <f>VLOOKUP(D33,#REF!,2,FALSE)</f>
        <v>#REF!</v>
      </c>
      <c r="F33" t="str">
        <f>VLOOKUP(D33,'combined sheet'!$B$2:$C$194,2,FALSE)</f>
        <v>22三峡GN002</v>
      </c>
      <c r="G33" t="str">
        <f t="shared" si="1"/>
        <v>22</v>
      </c>
      <c r="H33" t="str">
        <f>LEFT(O33,LEN(O33)-14)</f>
        <v>CTG</v>
      </c>
      <c r="I33" t="str">
        <f t="shared" si="2"/>
        <v>CTG</v>
      </c>
      <c r="J33" t="str">
        <f t="shared" si="7"/>
        <v>GN002</v>
      </c>
      <c r="K33" t="str">
        <f>VLOOKUP(D33,'special label'!$D$2:$H$127,5,)</f>
        <v>(Carbon Neutral Bond)</v>
      </c>
      <c r="L33" s="27" t="str">
        <f t="shared" si="4"/>
        <v>22 CTG GN002 (Carbon Neutral Bond)</v>
      </c>
      <c r="M33" t="e">
        <f>INDEX(#REF!,MATCH(EN_work!D33,#REF!,0),7)</f>
        <v>#REF!</v>
      </c>
      <c r="N33" s="28" t="s">
        <v>47</v>
      </c>
      <c r="O33" t="s">
        <v>106</v>
      </c>
      <c r="P33" t="s">
        <v>24</v>
      </c>
      <c r="Q33" t="s">
        <v>91</v>
      </c>
      <c r="R33">
        <v>2022</v>
      </c>
      <c r="S33" s="30">
        <v>44613</v>
      </c>
      <c r="T33" s="31">
        <v>40</v>
      </c>
      <c r="U33" t="e">
        <f>INDEX(#REF!,MATCH(EN_work!$D33,#REF!,0),8)</f>
        <v>#REF!</v>
      </c>
      <c r="V33" t="e">
        <f>INDEX(#REF!,MATCH(EN_work!$D33,#REF!,0),9)</f>
        <v>#REF!</v>
      </c>
      <c r="W33" t="s">
        <v>26</v>
      </c>
      <c r="X33" t="s">
        <v>32</v>
      </c>
    </row>
    <row r="34" spans="1:24" x14ac:dyDescent="0.25">
      <c r="A34">
        <v>33</v>
      </c>
      <c r="B34" t="s">
        <v>107</v>
      </c>
      <c r="C34" t="str">
        <f t="shared" ref="C34:C65" si="8">LEFT(B34,LEN(B34)-3)</f>
        <v>132280012</v>
      </c>
      <c r="D34" s="19">
        <v>132280012</v>
      </c>
      <c r="E34" t="e">
        <f>VLOOKUP(D34,#REF!,2,FALSE)</f>
        <v>#REF!</v>
      </c>
      <c r="F34" t="str">
        <f>VLOOKUP(D34,'combined sheet'!$B$2:$C$194,2,FALSE)</f>
        <v>22三峡GN003</v>
      </c>
      <c r="G34" t="str">
        <f t="shared" ref="G34:G65" si="9">RIGHT(R34,2)</f>
        <v>22</v>
      </c>
      <c r="H34" t="str">
        <f>LEFT(O34,LEN(O34)-14)</f>
        <v>CTG</v>
      </c>
      <c r="I34" t="str">
        <f t="shared" ref="I34:I65" si="10">UPPER(H34)</f>
        <v>CTG</v>
      </c>
      <c r="J34" t="str">
        <f t="shared" si="7"/>
        <v>GN003</v>
      </c>
      <c r="K34" t="str">
        <f>VLOOKUP(D34,'special label'!$D$2:$H$127,5,)</f>
        <v>(Carbon Neutral Bond)</v>
      </c>
      <c r="L34" s="27" t="str">
        <f t="shared" ref="L34:L65" si="11">CONCATENATE(G34," ",I34," ",J34," ",K34)</f>
        <v>22 CTG GN003 (Carbon Neutral Bond)</v>
      </c>
      <c r="M34" t="e">
        <f>INDEX(#REF!,MATCH(EN_work!D34,#REF!,0),7)</f>
        <v>#REF!</v>
      </c>
      <c r="N34" s="28" t="s">
        <v>47</v>
      </c>
      <c r="O34" t="s">
        <v>106</v>
      </c>
      <c r="P34" t="s">
        <v>24</v>
      </c>
      <c r="Q34" t="s">
        <v>91</v>
      </c>
      <c r="R34">
        <v>2022</v>
      </c>
      <c r="S34" s="30">
        <v>44613</v>
      </c>
      <c r="T34" s="31">
        <v>40</v>
      </c>
      <c r="U34" t="e">
        <f>INDEX(#REF!,MATCH(EN_work!$D34,#REF!,0),8)</f>
        <v>#REF!</v>
      </c>
      <c r="V34" t="e">
        <f>INDEX(#REF!,MATCH(EN_work!$D34,#REF!,0),9)</f>
        <v>#REF!</v>
      </c>
      <c r="W34" t="s">
        <v>26</v>
      </c>
      <c r="X34" t="s">
        <v>32</v>
      </c>
    </row>
    <row r="35" spans="1:24" x14ac:dyDescent="0.25">
      <c r="A35">
        <v>34</v>
      </c>
      <c r="B35" t="s">
        <v>108</v>
      </c>
      <c r="C35" t="str">
        <f t="shared" si="8"/>
        <v>132280098</v>
      </c>
      <c r="D35" s="19">
        <v>132280098</v>
      </c>
      <c r="E35" t="e">
        <f>VLOOKUP(D35,#REF!,2,FALSE)</f>
        <v>#REF!</v>
      </c>
      <c r="F35" t="str">
        <f>VLOOKUP(D35,'combined sheet'!$B$2:$C$194,2,FALSE)</f>
        <v>22三峡GN006</v>
      </c>
      <c r="G35" t="str">
        <f t="shared" si="9"/>
        <v>22</v>
      </c>
      <c r="H35" t="str">
        <f>LEFT(O35,LEN(O35)-14)</f>
        <v>CTG</v>
      </c>
      <c r="I35" t="str">
        <f t="shared" si="10"/>
        <v>CTG</v>
      </c>
      <c r="J35" t="str">
        <f t="shared" si="7"/>
        <v>GN006</v>
      </c>
      <c r="L35" s="27" t="str">
        <f t="shared" si="11"/>
        <v xml:space="preserve">22 CTG GN006 </v>
      </c>
      <c r="M35" t="e">
        <f>INDEX(#REF!,MATCH(EN_work!D35,#REF!,0),7)</f>
        <v>#REF!</v>
      </c>
      <c r="N35" s="28" t="s">
        <v>47</v>
      </c>
      <c r="O35" t="s">
        <v>109</v>
      </c>
      <c r="P35" t="s">
        <v>24</v>
      </c>
      <c r="Q35" t="s">
        <v>91</v>
      </c>
      <c r="R35">
        <v>2022</v>
      </c>
      <c r="S35" s="30">
        <v>44833</v>
      </c>
      <c r="T35" s="31">
        <v>30</v>
      </c>
      <c r="U35" t="e">
        <f>INDEX(#REF!,MATCH(EN_work!$D35,#REF!,0),8)</f>
        <v>#REF!</v>
      </c>
      <c r="V35" t="e">
        <f>INDEX(#REF!,MATCH(EN_work!$D35,#REF!,0),9)</f>
        <v>#REF!</v>
      </c>
      <c r="W35" t="s">
        <v>26</v>
      </c>
      <c r="X35" t="s">
        <v>45</v>
      </c>
    </row>
    <row r="36" spans="1:24" x14ac:dyDescent="0.25">
      <c r="A36">
        <v>35</v>
      </c>
      <c r="B36" t="s">
        <v>110</v>
      </c>
      <c r="C36" t="str">
        <f t="shared" si="8"/>
        <v>132280106</v>
      </c>
      <c r="D36" s="19">
        <v>132280106</v>
      </c>
      <c r="E36" t="e">
        <f>VLOOKUP(D36,#REF!,2,FALSE)</f>
        <v>#REF!</v>
      </c>
      <c r="F36" t="str">
        <f>VLOOKUP(D36,'combined sheet'!$B$2:$C$194,2,FALSE)</f>
        <v>22三峡GN008</v>
      </c>
      <c r="G36" t="str">
        <f t="shared" si="9"/>
        <v>22</v>
      </c>
      <c r="H36" t="str">
        <f>LEFT(O36,LEN(O36)-14)</f>
        <v>CTG</v>
      </c>
      <c r="I36" t="str">
        <f t="shared" si="10"/>
        <v>CTG</v>
      </c>
      <c r="J36" t="str">
        <f t="shared" si="7"/>
        <v>GN008</v>
      </c>
      <c r="K36" t="str">
        <f>VLOOKUP(D36,'special label'!$D$2:$H$127,5,)</f>
        <v>(Carbon Neutral Bond)</v>
      </c>
      <c r="L36" s="27" t="str">
        <f t="shared" si="11"/>
        <v>22 CTG GN008 (Carbon Neutral Bond)</v>
      </c>
      <c r="M36" t="e">
        <f>INDEX(#REF!,MATCH(EN_work!D36,#REF!,0),7)</f>
        <v>#REF!</v>
      </c>
      <c r="N36" s="28" t="s">
        <v>47</v>
      </c>
      <c r="O36" t="s">
        <v>111</v>
      </c>
      <c r="P36" t="s">
        <v>24</v>
      </c>
      <c r="Q36" t="s">
        <v>91</v>
      </c>
      <c r="R36">
        <v>2022</v>
      </c>
      <c r="S36" s="30">
        <v>44869</v>
      </c>
      <c r="T36" s="31">
        <v>20</v>
      </c>
      <c r="U36" t="e">
        <f>INDEX(#REF!,MATCH(EN_work!$D36,#REF!,0),8)</f>
        <v>#REF!</v>
      </c>
      <c r="V36" t="e">
        <f>INDEX(#REF!,MATCH(EN_work!$D36,#REF!,0),9)</f>
        <v>#REF!</v>
      </c>
      <c r="W36" t="s">
        <v>26</v>
      </c>
      <c r="X36" t="s">
        <v>45</v>
      </c>
    </row>
    <row r="37" spans="1:24" x14ac:dyDescent="0.25">
      <c r="A37">
        <v>36</v>
      </c>
      <c r="B37" t="s">
        <v>112</v>
      </c>
      <c r="C37" t="str">
        <f t="shared" si="8"/>
        <v>132280108</v>
      </c>
      <c r="D37" s="19">
        <v>132280108</v>
      </c>
      <c r="E37" t="e">
        <f>VLOOKUP(D37,#REF!,2,FALSE)</f>
        <v>#REF!</v>
      </c>
      <c r="F37" t="str">
        <f>VLOOKUP(D37,'combined sheet'!$B$2:$C$194,2,FALSE)</f>
        <v>22三峡GN007</v>
      </c>
      <c r="G37" t="str">
        <f t="shared" si="9"/>
        <v>22</v>
      </c>
      <c r="H37" t="str">
        <f>LEFT(O37,LEN(O37)-18)</f>
        <v>CTG</v>
      </c>
      <c r="I37" t="str">
        <f t="shared" si="10"/>
        <v>CTG</v>
      </c>
      <c r="J37" t="str">
        <f t="shared" si="7"/>
        <v>GN007</v>
      </c>
      <c r="L37" s="27" t="str">
        <f t="shared" si="11"/>
        <v xml:space="preserve">22 CTG GN007 </v>
      </c>
      <c r="M37" t="e">
        <f>INDEX(#REF!,MATCH(EN_work!D37,#REF!,0),7)</f>
        <v>#REF!</v>
      </c>
      <c r="N37" s="28" t="s">
        <v>47</v>
      </c>
      <c r="O37" t="s">
        <v>113</v>
      </c>
      <c r="P37" t="s">
        <v>24</v>
      </c>
      <c r="Q37" t="s">
        <v>91</v>
      </c>
      <c r="R37">
        <v>2022</v>
      </c>
      <c r="S37" s="30">
        <v>44869</v>
      </c>
      <c r="T37" s="31">
        <v>20</v>
      </c>
      <c r="U37" t="e">
        <f>INDEX(#REF!,MATCH(EN_work!$D37,#REF!,0),8)</f>
        <v>#REF!</v>
      </c>
      <c r="V37" t="e">
        <f>INDEX(#REF!,MATCH(EN_work!$D37,#REF!,0),9)</f>
        <v>#REF!</v>
      </c>
      <c r="W37" t="s">
        <v>26</v>
      </c>
      <c r="X37" t="s">
        <v>45</v>
      </c>
    </row>
    <row r="38" spans="1:24" x14ac:dyDescent="0.25">
      <c r="A38">
        <v>37</v>
      </c>
      <c r="B38" t="s">
        <v>114</v>
      </c>
      <c r="C38" t="str">
        <f t="shared" si="8"/>
        <v>132280107</v>
      </c>
      <c r="D38" s="19">
        <v>132280107</v>
      </c>
      <c r="E38" t="e">
        <f>VLOOKUP(D38,#REF!,2,FALSE)</f>
        <v>#REF!</v>
      </c>
      <c r="F38" t="str">
        <f>VLOOKUP(D38,'combined sheet'!$B$2:$C$194,2,FALSE)</f>
        <v>22三峡GN009</v>
      </c>
      <c r="G38" t="str">
        <f t="shared" si="9"/>
        <v>22</v>
      </c>
      <c r="H38" t="str">
        <f>LEFT(O38,LEN(O38)-14)</f>
        <v>CTG</v>
      </c>
      <c r="I38" t="str">
        <f t="shared" si="10"/>
        <v>CTG</v>
      </c>
      <c r="J38" t="str">
        <f t="shared" si="7"/>
        <v>GN009</v>
      </c>
      <c r="K38" t="str">
        <f>VLOOKUP(D38,'special label'!$D$2:$H$127,5,)</f>
        <v>(Carbon Neutral Bond)</v>
      </c>
      <c r="L38" s="27" t="str">
        <f t="shared" si="11"/>
        <v>22 CTG GN009 (Carbon Neutral Bond)</v>
      </c>
      <c r="M38" t="e">
        <f>INDEX(#REF!,MATCH(EN_work!D38,#REF!,0),7)</f>
        <v>#REF!</v>
      </c>
      <c r="N38" s="28" t="s">
        <v>47</v>
      </c>
      <c r="O38" t="s">
        <v>111</v>
      </c>
      <c r="P38" t="s">
        <v>24</v>
      </c>
      <c r="Q38" t="s">
        <v>91</v>
      </c>
      <c r="R38">
        <v>2022</v>
      </c>
      <c r="S38" s="30">
        <v>44869</v>
      </c>
      <c r="T38" s="31">
        <v>10</v>
      </c>
      <c r="U38" t="e">
        <f>INDEX(#REF!,MATCH(EN_work!$D38,#REF!,0),8)</f>
        <v>#REF!</v>
      </c>
      <c r="V38" t="e">
        <f>INDEX(#REF!,MATCH(EN_work!$D38,#REF!,0),9)</f>
        <v>#REF!</v>
      </c>
      <c r="W38" t="s">
        <v>26</v>
      </c>
      <c r="X38" t="s">
        <v>45</v>
      </c>
    </row>
    <row r="39" spans="1:24" x14ac:dyDescent="0.25">
      <c r="A39">
        <v>38</v>
      </c>
      <c r="B39" t="s">
        <v>115</v>
      </c>
      <c r="C39" t="str">
        <f t="shared" si="8"/>
        <v>132280114</v>
      </c>
      <c r="D39" s="19">
        <v>132280114</v>
      </c>
      <c r="E39" t="e">
        <f>VLOOKUP(D39,#REF!,2,FALSE)</f>
        <v>#REF!</v>
      </c>
      <c r="F39" t="str">
        <f>VLOOKUP(D39,'combined sheet'!$B$2:$C$194,2,FALSE)</f>
        <v>22三峡GN010</v>
      </c>
      <c r="G39" t="str">
        <f t="shared" si="9"/>
        <v>22</v>
      </c>
      <c r="H39" t="str">
        <f>LEFT(O39,LEN(O39)-18)</f>
        <v>CTG</v>
      </c>
      <c r="I39" t="str">
        <f t="shared" si="10"/>
        <v>CTG</v>
      </c>
      <c r="J39" t="str">
        <f t="shared" si="7"/>
        <v>GN010</v>
      </c>
      <c r="K39" t="str">
        <f>VLOOKUP(D39,'special label'!$D$2:$H$127,5,)</f>
        <v>(Carbon Neutral Bond)</v>
      </c>
      <c r="L39" s="27" t="str">
        <f t="shared" si="11"/>
        <v>22 CTG GN010 (Carbon Neutral Bond)</v>
      </c>
      <c r="M39" t="e">
        <f>INDEX(#REF!,MATCH(EN_work!D39,#REF!,0),7)</f>
        <v>#REF!</v>
      </c>
      <c r="N39" s="28" t="s">
        <v>47</v>
      </c>
      <c r="O39" t="s">
        <v>116</v>
      </c>
      <c r="P39" t="s">
        <v>24</v>
      </c>
      <c r="Q39" t="s">
        <v>91</v>
      </c>
      <c r="R39">
        <v>2022</v>
      </c>
      <c r="S39" s="30">
        <v>44895</v>
      </c>
      <c r="T39" s="31">
        <v>40</v>
      </c>
      <c r="U39" t="e">
        <f>INDEX(#REF!,MATCH(EN_work!$D39,#REF!,0),8)</f>
        <v>#REF!</v>
      </c>
      <c r="V39" t="e">
        <f>INDEX(#REF!,MATCH(EN_work!$D39,#REF!,0),9)</f>
        <v>#REF!</v>
      </c>
      <c r="W39" t="s">
        <v>26</v>
      </c>
      <c r="X39" t="s">
        <v>45</v>
      </c>
    </row>
    <row r="40" spans="1:24" x14ac:dyDescent="0.25">
      <c r="A40">
        <v>39</v>
      </c>
      <c r="B40" t="s">
        <v>117</v>
      </c>
      <c r="C40" t="str">
        <f t="shared" si="8"/>
        <v>132280115</v>
      </c>
      <c r="D40" s="19">
        <v>132280115</v>
      </c>
      <c r="E40" t="e">
        <f>VLOOKUP(D40,#REF!,2,FALSE)</f>
        <v>#REF!</v>
      </c>
      <c r="F40" t="str">
        <f>VLOOKUP(D40,'combined sheet'!$B$2:$C$194,2,FALSE)</f>
        <v>22三峡GN011</v>
      </c>
      <c r="G40" t="str">
        <f t="shared" si="9"/>
        <v>22</v>
      </c>
      <c r="H40" t="str">
        <f>LEFT(O40,LEN(O40)-14)</f>
        <v>CTG</v>
      </c>
      <c r="I40" t="str">
        <f t="shared" si="10"/>
        <v>CTG</v>
      </c>
      <c r="J40" t="str">
        <f t="shared" si="7"/>
        <v>GN011</v>
      </c>
      <c r="K40" t="str">
        <f>VLOOKUP(D40,'special label'!$D$2:$H$127,5,)</f>
        <v>(Carbon Neutral Bond)</v>
      </c>
      <c r="L40" s="27" t="str">
        <f t="shared" si="11"/>
        <v>22 CTG GN011 (Carbon Neutral Bond)</v>
      </c>
      <c r="M40" t="e">
        <f>INDEX(#REF!,MATCH(EN_work!D40,#REF!,0),7)</f>
        <v>#REF!</v>
      </c>
      <c r="N40" s="28" t="s">
        <v>47</v>
      </c>
      <c r="O40" t="s">
        <v>118</v>
      </c>
      <c r="P40" t="s">
        <v>24</v>
      </c>
      <c r="Q40" t="s">
        <v>91</v>
      </c>
      <c r="R40">
        <v>2022</v>
      </c>
      <c r="S40" s="30">
        <v>44895</v>
      </c>
      <c r="T40" s="31">
        <v>40</v>
      </c>
      <c r="U40" t="e">
        <f>INDEX(#REF!,MATCH(EN_work!$D40,#REF!,0),8)</f>
        <v>#REF!</v>
      </c>
      <c r="V40" t="e">
        <f>INDEX(#REF!,MATCH(EN_work!$D40,#REF!,0),9)</f>
        <v>#REF!</v>
      </c>
      <c r="W40" t="s">
        <v>26</v>
      </c>
      <c r="X40" t="s">
        <v>45</v>
      </c>
    </row>
    <row r="41" spans="1:24" x14ac:dyDescent="0.25">
      <c r="A41">
        <v>40</v>
      </c>
      <c r="B41" t="s">
        <v>119</v>
      </c>
      <c r="C41" t="str">
        <f t="shared" si="8"/>
        <v>132100011</v>
      </c>
      <c r="D41" s="19">
        <v>132100011</v>
      </c>
      <c r="E41" t="e">
        <f>VLOOKUP(D41,#REF!,2,FALSE)</f>
        <v>#REF!</v>
      </c>
      <c r="F41" t="str">
        <f>VLOOKUP(D41,'combined sheet'!$B$2:$C$194,2,FALSE)</f>
        <v>21南电GN001</v>
      </c>
      <c r="G41" t="str">
        <f t="shared" si="9"/>
        <v>21</v>
      </c>
      <c r="H41" t="str">
        <f>LEFT(O41,LEN(O41)-16)</f>
        <v>CSG</v>
      </c>
      <c r="I41" t="str">
        <f t="shared" si="10"/>
        <v>CSG</v>
      </c>
      <c r="J41" t="str">
        <f t="shared" si="7"/>
        <v>GN001</v>
      </c>
      <c r="L41" s="27" t="str">
        <f t="shared" si="11"/>
        <v xml:space="preserve">21 CSG GN001 </v>
      </c>
      <c r="M41" t="e">
        <f>INDEX(#REF!,MATCH(EN_work!D41,#REF!,0),7)</f>
        <v>#REF!</v>
      </c>
      <c r="N41" s="28" t="s">
        <v>42</v>
      </c>
      <c r="O41" t="s">
        <v>120</v>
      </c>
      <c r="P41" t="s">
        <v>24</v>
      </c>
      <c r="Q41" t="s">
        <v>121</v>
      </c>
      <c r="R41">
        <v>2021</v>
      </c>
      <c r="S41" s="30">
        <v>44236</v>
      </c>
      <c r="T41" s="31">
        <v>20</v>
      </c>
      <c r="U41" t="e">
        <f>INDEX(#REF!,MATCH(EN_work!$D41,#REF!,0),8)</f>
        <v>#REF!</v>
      </c>
      <c r="V41" t="e">
        <f>INDEX(#REF!,MATCH(EN_work!$D41,#REF!,0),9)</f>
        <v>#REF!</v>
      </c>
      <c r="W41" t="s">
        <v>26</v>
      </c>
      <c r="X41" t="s">
        <v>27</v>
      </c>
    </row>
    <row r="42" spans="1:24" x14ac:dyDescent="0.25">
      <c r="A42">
        <v>41</v>
      </c>
      <c r="B42" t="s">
        <v>122</v>
      </c>
      <c r="C42" t="str">
        <f t="shared" si="8"/>
        <v>132100044</v>
      </c>
      <c r="D42" s="19">
        <v>132100044</v>
      </c>
      <c r="E42" t="e">
        <f>VLOOKUP(D42,#REF!,2,FALSE)</f>
        <v>#REF!</v>
      </c>
      <c r="F42" t="str">
        <f>VLOOKUP(D42,'combined sheet'!$B$2:$C$194,2,FALSE)</f>
        <v>21川能投GN001</v>
      </c>
      <c r="G42" t="str">
        <f t="shared" si="9"/>
        <v>21</v>
      </c>
      <c r="H42" t="str">
        <f>LEFT(O42,LEN(O42)-16)</f>
        <v>SICHUAN ENERGY INDUSTRY INVESTMENT GROUP</v>
      </c>
      <c r="I42" t="str">
        <f t="shared" si="10"/>
        <v>SICHUAN ENERGY INDUSTRY INVESTMENT GROUP</v>
      </c>
      <c r="J42" t="str">
        <f t="shared" si="7"/>
        <v>GN001</v>
      </c>
      <c r="K42" t="str">
        <f>VLOOKUP(D42,'special label'!$D$2:$H$127,5,)</f>
        <v>(Equity-funded Bond)</v>
      </c>
      <c r="L42" s="27" t="str">
        <f t="shared" si="11"/>
        <v>21 SICHUAN ENERGY INDUSTRY INVESTMENT GROUP GN001 (Equity-funded Bond)</v>
      </c>
      <c r="M42" t="e">
        <f>INDEX(#REF!,MATCH(EN_work!D42,#REF!,0),7)</f>
        <v>#REF!</v>
      </c>
      <c r="N42" s="28" t="s">
        <v>47</v>
      </c>
      <c r="O42" t="s">
        <v>123</v>
      </c>
      <c r="P42" t="s">
        <v>24</v>
      </c>
      <c r="Q42" t="s">
        <v>124</v>
      </c>
      <c r="R42">
        <v>2021</v>
      </c>
      <c r="S42" s="30">
        <v>44313</v>
      </c>
      <c r="T42" s="31">
        <v>20</v>
      </c>
      <c r="U42" t="e">
        <f>INDEX(#REF!,MATCH(EN_work!$D42,#REF!,0),8)</f>
        <v>#REF!</v>
      </c>
      <c r="V42" t="e">
        <f>INDEX(#REF!,MATCH(EN_work!$D42,#REF!,0),9)</f>
        <v>#REF!</v>
      </c>
      <c r="W42" t="s">
        <v>26</v>
      </c>
      <c r="X42" t="s">
        <v>27</v>
      </c>
    </row>
    <row r="43" spans="1:24" x14ac:dyDescent="0.25">
      <c r="A43">
        <v>42</v>
      </c>
      <c r="B43" t="s">
        <v>125</v>
      </c>
      <c r="C43" t="str">
        <f t="shared" si="8"/>
        <v>132280004</v>
      </c>
      <c r="D43" s="19">
        <v>132280004</v>
      </c>
      <c r="E43" t="e">
        <f>VLOOKUP(D43,#REF!,2,FALSE)</f>
        <v>#REF!</v>
      </c>
      <c r="F43" t="str">
        <f>VLOOKUP(D43,'combined sheet'!$B$2:$C$194,2,FALSE)</f>
        <v>22水发集团GN001</v>
      </c>
      <c r="G43" t="str">
        <f t="shared" si="9"/>
        <v>22</v>
      </c>
      <c r="H43" t="str">
        <f>LEFT(O43,LEN(O43)-14)</f>
        <v>SHUIFA</v>
      </c>
      <c r="I43" t="str">
        <f t="shared" si="10"/>
        <v>SHUIFA</v>
      </c>
      <c r="J43" t="str">
        <f t="shared" si="7"/>
        <v>GN001</v>
      </c>
      <c r="K43" t="str">
        <f>VLOOKUP(D43,'special label'!$D$2:$H$127,5,)</f>
        <v>(Carbon Neutral Bond)</v>
      </c>
      <c r="L43" s="27" t="str">
        <f t="shared" si="11"/>
        <v>22 SHUIFA GN001 (Carbon Neutral Bond)</v>
      </c>
      <c r="M43" t="e">
        <f>INDEX(#REF!,MATCH(EN_work!D43,#REF!,0),7)</f>
        <v>#REF!</v>
      </c>
      <c r="N43" s="28" t="s">
        <v>34</v>
      </c>
      <c r="O43" t="s">
        <v>126</v>
      </c>
      <c r="P43" t="s">
        <v>24</v>
      </c>
      <c r="Q43" t="s">
        <v>127</v>
      </c>
      <c r="R43">
        <v>2022</v>
      </c>
      <c r="S43" s="30">
        <v>44582</v>
      </c>
      <c r="T43" s="31">
        <v>8</v>
      </c>
      <c r="U43" t="e">
        <f>INDEX(#REF!,MATCH(EN_work!$D43,#REF!,0),8)</f>
        <v>#REF!</v>
      </c>
      <c r="V43" t="e">
        <f>INDEX(#REF!,MATCH(EN_work!$D43,#REF!,0),9)</f>
        <v>#REF!</v>
      </c>
      <c r="W43" t="s">
        <v>26</v>
      </c>
      <c r="X43" t="s">
        <v>32</v>
      </c>
    </row>
    <row r="44" spans="1:24" x14ac:dyDescent="0.25">
      <c r="A44">
        <v>43</v>
      </c>
      <c r="B44" t="s">
        <v>128</v>
      </c>
      <c r="C44" t="str">
        <f t="shared" si="8"/>
        <v>102101182</v>
      </c>
      <c r="D44" s="19">
        <v>102101182</v>
      </c>
      <c r="E44" t="e">
        <f>VLOOKUP(D44,#REF!,2,FALSE)</f>
        <v>#REF!</v>
      </c>
      <c r="F44" t="str">
        <f>VLOOKUP(D44,'combined sheet'!$B$2:$C$194,2,FALSE)</f>
        <v>21深圳地铁MTN003</v>
      </c>
      <c r="G44" t="str">
        <f t="shared" si="9"/>
        <v>21</v>
      </c>
      <c r="H44" t="str">
        <f>LEFT(O44,LEN(O44)-16)</f>
        <v>SHENZHEN METRO</v>
      </c>
      <c r="I44" t="str">
        <f t="shared" si="10"/>
        <v>SHENZHEN METRO</v>
      </c>
      <c r="J44" t="str">
        <f>RIGHT(F44,6)</f>
        <v>MTN003</v>
      </c>
      <c r="K44" t="str">
        <f>VLOOKUP(D44,'special label'!$D$2:$H$127,5,)</f>
        <v>(Carbon Neutral Bond)</v>
      </c>
      <c r="L44" s="27" t="str">
        <f t="shared" si="11"/>
        <v>21 SHENZHEN METRO MTN003 (Carbon Neutral Bond)</v>
      </c>
      <c r="M44" t="e">
        <f>INDEX(#REF!,MATCH(EN_work!D44,#REF!,0),7)</f>
        <v>#REF!</v>
      </c>
      <c r="N44" s="28" t="s">
        <v>42</v>
      </c>
      <c r="O44" t="s">
        <v>129</v>
      </c>
      <c r="P44" t="s">
        <v>24</v>
      </c>
      <c r="Q44" t="s">
        <v>130</v>
      </c>
      <c r="R44">
        <v>2021</v>
      </c>
      <c r="S44" s="30">
        <v>44371</v>
      </c>
      <c r="T44" s="31">
        <v>10</v>
      </c>
      <c r="U44" t="e">
        <f>INDEX(#REF!,MATCH(EN_work!$D44,#REF!,0),8)</f>
        <v>#REF!</v>
      </c>
      <c r="V44" t="e">
        <f>INDEX(#REF!,MATCH(EN_work!$D44,#REF!,0),9)</f>
        <v>#REF!</v>
      </c>
      <c r="W44" t="s">
        <v>26</v>
      </c>
      <c r="X44" t="s">
        <v>27</v>
      </c>
    </row>
    <row r="45" spans="1:24" x14ac:dyDescent="0.25">
      <c r="A45">
        <v>44</v>
      </c>
      <c r="B45" t="s">
        <v>131</v>
      </c>
      <c r="C45" t="str">
        <f t="shared" si="8"/>
        <v>102101755</v>
      </c>
      <c r="D45" s="19">
        <v>102101755</v>
      </c>
      <c r="E45" t="e">
        <f>VLOOKUP(D45,#REF!,2,FALSE)</f>
        <v>#REF!</v>
      </c>
      <c r="F45" t="str">
        <f>VLOOKUP(D45,'combined sheet'!$B$2:$C$194,2,FALSE)</f>
        <v>21深圳地铁MTN004</v>
      </c>
      <c r="G45" t="str">
        <f t="shared" si="9"/>
        <v>21</v>
      </c>
      <c r="H45" t="str">
        <f>LEFT(O45,LEN(O45)-16)</f>
        <v>SHENZHEN METRO</v>
      </c>
      <c r="I45" t="str">
        <f t="shared" si="10"/>
        <v>SHENZHEN METRO</v>
      </c>
      <c r="J45" t="str">
        <f>RIGHT(F45,6)</f>
        <v>MTN004</v>
      </c>
      <c r="K45" t="str">
        <f>VLOOKUP(D45,'special label'!$D$2:$H$127,5,)</f>
        <v>(Carbon Neutral Bond)</v>
      </c>
      <c r="L45" s="27" t="str">
        <f t="shared" si="11"/>
        <v>21 SHENZHEN METRO MTN004 (Carbon Neutral Bond)</v>
      </c>
      <c r="M45" t="e">
        <f>INDEX(#REF!,MATCH(EN_work!D45,#REF!,0),7)</f>
        <v>#REF!</v>
      </c>
      <c r="N45" s="28" t="s">
        <v>42</v>
      </c>
      <c r="O45" t="s">
        <v>132</v>
      </c>
      <c r="P45" t="s">
        <v>24</v>
      </c>
      <c r="Q45" t="s">
        <v>130</v>
      </c>
      <c r="R45">
        <v>2021</v>
      </c>
      <c r="S45" s="30">
        <v>44439</v>
      </c>
      <c r="T45" s="31">
        <v>15</v>
      </c>
      <c r="U45" t="e">
        <f>INDEX(#REF!,MATCH(EN_work!$D45,#REF!,0),8)</f>
        <v>#REF!</v>
      </c>
      <c r="V45" t="e">
        <f>INDEX(#REF!,MATCH(EN_work!$D45,#REF!,0),9)</f>
        <v>#REF!</v>
      </c>
      <c r="W45" t="s">
        <v>26</v>
      </c>
      <c r="X45" t="s">
        <v>27</v>
      </c>
    </row>
    <row r="46" spans="1:24" x14ac:dyDescent="0.25">
      <c r="A46">
        <v>45</v>
      </c>
      <c r="B46" t="s">
        <v>133</v>
      </c>
      <c r="C46" t="str">
        <f t="shared" si="8"/>
        <v>102103178</v>
      </c>
      <c r="D46" s="19">
        <v>102103178</v>
      </c>
      <c r="E46" t="e">
        <f>VLOOKUP(D46,#REF!,2,FALSE)</f>
        <v>#REF!</v>
      </c>
      <c r="F46" t="str">
        <f>VLOOKUP(D46,'combined sheet'!$B$2:$C$194,2,FALSE)</f>
        <v>21深圳地铁MTN006</v>
      </c>
      <c r="G46" t="str">
        <f t="shared" si="9"/>
        <v>21</v>
      </c>
      <c r="H46" t="str">
        <f>LEFT(O46,LEN(O46)-14)</f>
        <v>SHENZHEN METRO</v>
      </c>
      <c r="I46" t="str">
        <f t="shared" si="10"/>
        <v>SHENZHEN METRO</v>
      </c>
      <c r="J46" t="str">
        <f>RIGHT(F46,6)</f>
        <v>MTN006</v>
      </c>
      <c r="K46" t="str">
        <f>VLOOKUP(D46,'special label'!$D$2:$H$127,5,)</f>
        <v>(Carbon Neutral Bond)</v>
      </c>
      <c r="L46" s="27" t="str">
        <f t="shared" si="11"/>
        <v>21 SHENZHEN METRO MTN006 (Carbon Neutral Bond)</v>
      </c>
      <c r="M46" t="e">
        <f>INDEX(#REF!,MATCH(EN_work!D46,#REF!,0),7)</f>
        <v>#REF!</v>
      </c>
      <c r="N46" s="28" t="s">
        <v>42</v>
      </c>
      <c r="O46" t="s">
        <v>134</v>
      </c>
      <c r="P46" t="s">
        <v>24</v>
      </c>
      <c r="Q46" t="s">
        <v>130</v>
      </c>
      <c r="R46">
        <v>2021</v>
      </c>
      <c r="S46" s="30">
        <v>44536</v>
      </c>
      <c r="T46" s="31">
        <v>20</v>
      </c>
      <c r="U46" t="e">
        <f>INDEX(#REF!,MATCH(EN_work!$D46,#REF!,0),8)</f>
        <v>#REF!</v>
      </c>
      <c r="V46" t="e">
        <f>INDEX(#REF!,MATCH(EN_work!$D46,#REF!,0),9)</f>
        <v>#REF!</v>
      </c>
      <c r="W46" t="s">
        <v>26</v>
      </c>
      <c r="X46" t="s">
        <v>32</v>
      </c>
    </row>
    <row r="47" spans="1:24" x14ac:dyDescent="0.25">
      <c r="A47">
        <v>46</v>
      </c>
      <c r="B47" t="s">
        <v>135</v>
      </c>
      <c r="C47" t="str">
        <f t="shared" si="8"/>
        <v>102103239</v>
      </c>
      <c r="D47" s="19">
        <v>102103239</v>
      </c>
      <c r="E47" t="e">
        <f>VLOOKUP(D47,#REF!,2,FALSE)</f>
        <v>#REF!</v>
      </c>
      <c r="F47" t="str">
        <f>VLOOKUP(D47,'combined sheet'!$B$2:$C$194,2,FALSE)</f>
        <v>21深圳地铁MTN007</v>
      </c>
      <c r="G47" t="str">
        <f t="shared" si="9"/>
        <v>21</v>
      </c>
      <c r="H47" t="str">
        <f>LEFT(O47,LEN(O47)-14)</f>
        <v>SHENZHEN METRO</v>
      </c>
      <c r="I47" t="str">
        <f t="shared" si="10"/>
        <v>SHENZHEN METRO</v>
      </c>
      <c r="J47" t="str">
        <f>RIGHT(F47,6)</f>
        <v>MTN007</v>
      </c>
      <c r="K47" t="str">
        <f>VLOOKUP(D47,'special label'!$D$2:$H$127,5,)</f>
        <v>(Carbon Neutral Bond)</v>
      </c>
      <c r="L47" s="27" t="str">
        <f t="shared" si="11"/>
        <v>21 SHENZHEN METRO MTN007 (Carbon Neutral Bond)</v>
      </c>
      <c r="M47" t="e">
        <f>INDEX(#REF!,MATCH(EN_work!D47,#REF!,0),7)</f>
        <v>#REF!</v>
      </c>
      <c r="N47" s="28" t="s">
        <v>42</v>
      </c>
      <c r="O47" t="s">
        <v>136</v>
      </c>
      <c r="P47" t="s">
        <v>24</v>
      </c>
      <c r="Q47" t="s">
        <v>130</v>
      </c>
      <c r="R47">
        <v>2021</v>
      </c>
      <c r="S47" s="30">
        <v>44543</v>
      </c>
      <c r="T47" s="31">
        <v>20</v>
      </c>
      <c r="U47" t="e">
        <f>INDEX(#REF!,MATCH(EN_work!$D47,#REF!,0),8)</f>
        <v>#REF!</v>
      </c>
      <c r="V47" t="e">
        <f>INDEX(#REF!,MATCH(EN_work!$D47,#REF!,0),9)</f>
        <v>#REF!</v>
      </c>
      <c r="W47" t="s">
        <v>26</v>
      </c>
      <c r="X47" t="s">
        <v>32</v>
      </c>
    </row>
    <row r="48" spans="1:24" x14ac:dyDescent="0.25">
      <c r="A48">
        <v>47</v>
      </c>
      <c r="B48" t="s">
        <v>137</v>
      </c>
      <c r="C48" t="str">
        <f t="shared" si="8"/>
        <v>132000017</v>
      </c>
      <c r="D48" s="19">
        <v>132000017</v>
      </c>
      <c r="E48" t="e">
        <f>VLOOKUP(D48,#REF!,2,FALSE)</f>
        <v>#REF!</v>
      </c>
      <c r="F48" t="str">
        <f>VLOOKUP(D48,'combined sheet'!$B$2:$C$194,2,FALSE)</f>
        <v>20沈阳地铁GN001</v>
      </c>
      <c r="G48" t="str">
        <f t="shared" si="9"/>
        <v>20</v>
      </c>
      <c r="H48" t="str">
        <f>LEFT(O48,LEN(O48)-16)</f>
        <v>SHENYANG METRO</v>
      </c>
      <c r="I48" t="str">
        <f t="shared" si="10"/>
        <v>SHENYANG METRO</v>
      </c>
      <c r="J48" t="str">
        <f>RIGHT(F48,5)</f>
        <v>GN001</v>
      </c>
      <c r="L48" s="27" t="str">
        <f t="shared" si="11"/>
        <v xml:space="preserve">20 SHENYANG METRO GN001 </v>
      </c>
      <c r="M48" t="e">
        <f>INDEX(#REF!,MATCH(EN_work!D48,#REF!,0),7)</f>
        <v>#REF!</v>
      </c>
      <c r="N48" s="28" t="s">
        <v>42</v>
      </c>
      <c r="O48" t="s">
        <v>138</v>
      </c>
      <c r="P48" t="s">
        <v>24</v>
      </c>
      <c r="Q48" t="s">
        <v>139</v>
      </c>
      <c r="R48">
        <v>2020</v>
      </c>
      <c r="S48" s="30">
        <v>43945</v>
      </c>
      <c r="T48" s="31">
        <v>5</v>
      </c>
      <c r="U48" t="e">
        <f>INDEX(#REF!,MATCH(EN_work!$D48,#REF!,0),8)</f>
        <v>#REF!</v>
      </c>
      <c r="V48" t="e">
        <f>INDEX(#REF!,MATCH(EN_work!$D48,#REF!,0),9)</f>
        <v>#REF!</v>
      </c>
      <c r="W48" t="s">
        <v>26</v>
      </c>
      <c r="X48" t="s">
        <v>27</v>
      </c>
    </row>
    <row r="49" spans="1:24" x14ac:dyDescent="0.25">
      <c r="A49">
        <v>48</v>
      </c>
      <c r="B49" t="s">
        <v>140</v>
      </c>
      <c r="C49" t="str">
        <f t="shared" si="8"/>
        <v>132000029</v>
      </c>
      <c r="D49" s="19">
        <v>132000029</v>
      </c>
      <c r="E49" t="e">
        <f>VLOOKUP(D49,#REF!,2,FALSE)</f>
        <v>#REF!</v>
      </c>
      <c r="F49" t="str">
        <f>VLOOKUP(D49,'combined sheet'!$B$2:$C$194,2,FALSE)</f>
        <v>20沈阳地铁GN002</v>
      </c>
      <c r="G49" t="str">
        <f t="shared" si="9"/>
        <v>20</v>
      </c>
      <c r="H49" t="str">
        <f>LEFT(O49,LEN(O49)-16)</f>
        <v>SHENYANG METRO</v>
      </c>
      <c r="I49" t="str">
        <f t="shared" si="10"/>
        <v>SHENYANG METRO</v>
      </c>
      <c r="J49" t="str">
        <f>RIGHT(F49,5)</f>
        <v>GN002</v>
      </c>
      <c r="L49" s="27" t="str">
        <f t="shared" si="11"/>
        <v xml:space="preserve">20 SHENYANG METRO GN002 </v>
      </c>
      <c r="M49" t="e">
        <f>INDEX(#REF!,MATCH(EN_work!D49,#REF!,0),7)</f>
        <v>#REF!</v>
      </c>
      <c r="N49" s="28" t="s">
        <v>42</v>
      </c>
      <c r="O49" t="s">
        <v>141</v>
      </c>
      <c r="P49" t="s">
        <v>24</v>
      </c>
      <c r="Q49" t="s">
        <v>139</v>
      </c>
      <c r="R49">
        <v>2020</v>
      </c>
      <c r="S49" s="30">
        <v>44091</v>
      </c>
      <c r="T49" s="31">
        <v>10</v>
      </c>
      <c r="U49" t="e">
        <f>INDEX(#REF!,MATCH(EN_work!$D49,#REF!,0),8)</f>
        <v>#REF!</v>
      </c>
      <c r="V49" t="e">
        <f>INDEX(#REF!,MATCH(EN_work!$D49,#REF!,0),9)</f>
        <v>#REF!</v>
      </c>
      <c r="W49" t="s">
        <v>26</v>
      </c>
      <c r="X49" t="s">
        <v>27</v>
      </c>
    </row>
    <row r="50" spans="1:24" x14ac:dyDescent="0.25">
      <c r="A50">
        <v>49</v>
      </c>
      <c r="B50" t="s">
        <v>142</v>
      </c>
      <c r="C50" t="str">
        <f t="shared" si="8"/>
        <v>132100028</v>
      </c>
      <c r="D50" s="19">
        <v>132100028</v>
      </c>
      <c r="E50" t="e">
        <f>VLOOKUP(D50,#REF!,2,FALSE)</f>
        <v>#REF!</v>
      </c>
      <c r="F50" t="str">
        <f>VLOOKUP(D50,'combined sheet'!$B$2:$C$194,2,FALSE)</f>
        <v>21沈阳地铁GN001</v>
      </c>
      <c r="G50" t="str">
        <f t="shared" si="9"/>
        <v>21</v>
      </c>
      <c r="H50" t="str">
        <f>LEFT(O50,LEN(O50)-16)</f>
        <v>SHENYANG METRO</v>
      </c>
      <c r="I50" t="str">
        <f t="shared" si="10"/>
        <v>SHENYANG METRO</v>
      </c>
      <c r="J50" t="str">
        <f>RIGHT(F50,5)</f>
        <v>GN001</v>
      </c>
      <c r="L50" s="27" t="str">
        <f t="shared" si="11"/>
        <v xml:space="preserve">21 SHENYANG METRO GN001 </v>
      </c>
      <c r="M50" t="e">
        <f>INDEX(#REF!,MATCH(EN_work!D50,#REF!,0),7)</f>
        <v>#REF!</v>
      </c>
      <c r="N50" s="28" t="s">
        <v>42</v>
      </c>
      <c r="O50" t="s">
        <v>143</v>
      </c>
      <c r="P50" t="s">
        <v>24</v>
      </c>
      <c r="Q50" t="s">
        <v>139</v>
      </c>
      <c r="R50">
        <v>2021</v>
      </c>
      <c r="S50" s="30">
        <v>44294</v>
      </c>
      <c r="T50" s="31">
        <v>10</v>
      </c>
      <c r="U50" t="e">
        <f>INDEX(#REF!,MATCH(EN_work!$D50,#REF!,0),8)</f>
        <v>#REF!</v>
      </c>
      <c r="V50" t="e">
        <f>INDEX(#REF!,MATCH(EN_work!$D50,#REF!,0),9)</f>
        <v>#REF!</v>
      </c>
      <c r="W50" t="s">
        <v>26</v>
      </c>
      <c r="X50" t="s">
        <v>27</v>
      </c>
    </row>
    <row r="51" spans="1:24" x14ac:dyDescent="0.25">
      <c r="A51">
        <v>50</v>
      </c>
      <c r="B51" t="s">
        <v>144</v>
      </c>
      <c r="C51" t="str">
        <f t="shared" si="8"/>
        <v>132100157</v>
      </c>
      <c r="D51" s="19">
        <v>132100157</v>
      </c>
      <c r="E51" t="e">
        <f>VLOOKUP(D51,#REF!,2,FALSE)</f>
        <v>#REF!</v>
      </c>
      <c r="F51" t="str">
        <f>VLOOKUP(D51,'combined sheet'!$B$2:$C$194,2,FALSE)</f>
        <v>21沈阳地铁GN002</v>
      </c>
      <c r="G51" t="str">
        <f t="shared" si="9"/>
        <v>21</v>
      </c>
      <c r="H51" t="str">
        <f>LEFT(O51,LEN(O51)-6)</f>
        <v xml:space="preserve">Shenyang Metro </v>
      </c>
      <c r="I51" t="str">
        <f t="shared" si="10"/>
        <v xml:space="preserve">SHENYANG METRO </v>
      </c>
      <c r="J51" t="str">
        <f>RIGHT(F51,5)</f>
        <v>GN002</v>
      </c>
      <c r="L51" s="27" t="str">
        <f t="shared" si="11"/>
        <v xml:space="preserve">21 SHENYANG METRO  GN002 </v>
      </c>
      <c r="M51" t="e">
        <f>INDEX(#REF!,MATCH(EN_work!D51,#REF!,0),7)</f>
        <v>#REF!</v>
      </c>
      <c r="N51" s="28" t="s">
        <v>42</v>
      </c>
      <c r="O51" t="s">
        <v>145</v>
      </c>
      <c r="P51" t="s">
        <v>24</v>
      </c>
      <c r="Q51" t="s">
        <v>139</v>
      </c>
      <c r="R51">
        <v>2021</v>
      </c>
      <c r="S51" s="30">
        <v>44529</v>
      </c>
      <c r="T51" s="31">
        <v>5</v>
      </c>
      <c r="U51" t="e">
        <f>INDEX(#REF!,MATCH(EN_work!$D51,#REF!,0),8)</f>
        <v>#REF!</v>
      </c>
      <c r="V51" t="e">
        <f>INDEX(#REF!,MATCH(EN_work!$D51,#REF!,0),9)</f>
        <v>#REF!</v>
      </c>
      <c r="W51" t="s">
        <v>26</v>
      </c>
      <c r="X51" t="s">
        <v>32</v>
      </c>
    </row>
    <row r="52" spans="1:24" x14ac:dyDescent="0.25">
      <c r="A52">
        <v>51</v>
      </c>
      <c r="B52" t="s">
        <v>146</v>
      </c>
      <c r="C52" t="str">
        <f t="shared" si="8"/>
        <v>102101436</v>
      </c>
      <c r="D52" s="19">
        <v>102101436</v>
      </c>
      <c r="E52" t="e">
        <f>VLOOKUP(D52,#REF!,2,FALSE)</f>
        <v>#REF!</v>
      </c>
      <c r="F52" t="str">
        <f>VLOOKUP(D52,'combined sheet'!$B$2:$C$194,2,FALSE)</f>
        <v>21申能股MTN001</v>
      </c>
      <c r="G52" t="str">
        <f t="shared" si="9"/>
        <v>21</v>
      </c>
      <c r="H52" t="str">
        <f>LEFT(O52,LEN(O52)-16)</f>
        <v>SHENERGY</v>
      </c>
      <c r="I52" t="str">
        <f t="shared" si="10"/>
        <v>SHENERGY</v>
      </c>
      <c r="J52" t="str">
        <f>RIGHT(F52,6)</f>
        <v>MTN001</v>
      </c>
      <c r="K52" t="str">
        <f>VLOOKUP(D52,'special label'!$D$2:$H$127,5,)</f>
        <v>(Carbon Neutral Bond)</v>
      </c>
      <c r="L52" s="27" t="str">
        <f t="shared" si="11"/>
        <v>21 SHENERGY MTN001 (Carbon Neutral Bond)</v>
      </c>
      <c r="M52" t="e">
        <f>INDEX(#REF!,MATCH(EN_work!D52,#REF!,0),7)</f>
        <v>#REF!</v>
      </c>
      <c r="N52" s="28" t="s">
        <v>34</v>
      </c>
      <c r="O52" t="s">
        <v>147</v>
      </c>
      <c r="P52" t="s">
        <v>24</v>
      </c>
      <c r="Q52" t="s">
        <v>148</v>
      </c>
      <c r="R52">
        <v>2021</v>
      </c>
      <c r="S52" s="30">
        <v>44407</v>
      </c>
      <c r="T52" s="31">
        <v>10</v>
      </c>
      <c r="U52" t="e">
        <f>INDEX(#REF!,MATCH(EN_work!$D52,#REF!,0),8)</f>
        <v>#REF!</v>
      </c>
      <c r="V52" t="e">
        <f>INDEX(#REF!,MATCH(EN_work!$D52,#REF!,0),9)</f>
        <v>#REF!</v>
      </c>
      <c r="W52" t="s">
        <v>26</v>
      </c>
      <c r="X52" t="s">
        <v>27</v>
      </c>
    </row>
    <row r="53" spans="1:24" x14ac:dyDescent="0.25">
      <c r="A53">
        <v>52</v>
      </c>
      <c r="B53" t="s">
        <v>149</v>
      </c>
      <c r="C53" t="str">
        <f t="shared" si="8"/>
        <v>102280642</v>
      </c>
      <c r="D53" s="19">
        <v>102280642</v>
      </c>
      <c r="E53" t="e">
        <f>VLOOKUP(D53,#REF!,2,FALSE)</f>
        <v>#REF!</v>
      </c>
      <c r="F53" t="str">
        <f>VLOOKUP(D53,'combined sheet'!$B$2:$C$194,2,FALSE)</f>
        <v>22申能股MTN001</v>
      </c>
      <c r="G53" t="str">
        <f t="shared" si="9"/>
        <v>22</v>
      </c>
      <c r="H53" t="str">
        <f>LEFT(O53,LEN(O53)-11)</f>
        <v>SHENERGY</v>
      </c>
      <c r="I53" t="str">
        <f t="shared" si="10"/>
        <v>SHENERGY</v>
      </c>
      <c r="J53" t="str">
        <f>RIGHT(F53,6)</f>
        <v>MTN001</v>
      </c>
      <c r="K53" t="str">
        <f>VLOOKUP(D53,'special label'!$D$2:$H$127,5,)</f>
        <v>(Carbon Neutral Bond)</v>
      </c>
      <c r="L53" s="27" t="str">
        <f t="shared" si="11"/>
        <v>22 SHENERGY MTN001 (Carbon Neutral Bond)</v>
      </c>
      <c r="M53" t="e">
        <f>INDEX(#REF!,MATCH(EN_work!D53,#REF!,0),7)</f>
        <v>#REF!</v>
      </c>
      <c r="N53" s="28" t="s">
        <v>34</v>
      </c>
      <c r="O53" t="s">
        <v>150</v>
      </c>
      <c r="P53" t="s">
        <v>24</v>
      </c>
      <c r="Q53" t="s">
        <v>148</v>
      </c>
      <c r="R53">
        <v>2022</v>
      </c>
      <c r="S53" s="30">
        <v>44648</v>
      </c>
      <c r="T53" s="31">
        <v>9</v>
      </c>
      <c r="U53" t="e">
        <f>INDEX(#REF!,MATCH(EN_work!$D53,#REF!,0),8)</f>
        <v>#REF!</v>
      </c>
      <c r="V53" t="e">
        <f>INDEX(#REF!,MATCH(EN_work!$D53,#REF!,0),9)</f>
        <v>#REF!</v>
      </c>
      <c r="W53" t="s">
        <v>26</v>
      </c>
      <c r="X53" t="s">
        <v>32</v>
      </c>
    </row>
    <row r="54" spans="1:24" x14ac:dyDescent="0.25">
      <c r="A54">
        <v>53</v>
      </c>
      <c r="B54" t="s">
        <v>151</v>
      </c>
      <c r="C54" t="str">
        <f t="shared" si="8"/>
        <v>132280060</v>
      </c>
      <c r="D54" s="19">
        <v>132280060</v>
      </c>
      <c r="E54" t="e">
        <f>VLOOKUP(D54,#REF!,2,FALSE)</f>
        <v>#REF!</v>
      </c>
      <c r="F54" t="str">
        <f>VLOOKUP(D54,'combined sheet'!$B$2:$C$194,2,FALSE)</f>
        <v>22鲁高速GN004</v>
      </c>
      <c r="G54" t="str">
        <f t="shared" si="9"/>
        <v>22</v>
      </c>
      <c r="H54" t="str">
        <f>LEFT(O54,LEN(O54)-14)</f>
        <v>SHANDONG HI-SPEED GROUP</v>
      </c>
      <c r="I54" t="str">
        <f t="shared" si="10"/>
        <v>SHANDONG HI-SPEED GROUP</v>
      </c>
      <c r="J54" t="str">
        <f>RIGHT(F54,5)</f>
        <v>GN004</v>
      </c>
      <c r="K54" t="str">
        <f>VLOOKUP(D54,'special label'!$D$2:$H$127,5,)</f>
        <v>(Carbon Neutral Bond)</v>
      </c>
      <c r="L54" s="27" t="str">
        <f t="shared" si="11"/>
        <v>22 SHANDONG HI-SPEED GROUP GN004 (Carbon Neutral Bond)</v>
      </c>
      <c r="M54" t="e">
        <f>INDEX(#REF!,MATCH(EN_work!D54,#REF!,0),7)</f>
        <v>#REF!</v>
      </c>
      <c r="N54" s="28" t="s">
        <v>22</v>
      </c>
      <c r="O54" t="s">
        <v>152</v>
      </c>
      <c r="P54" t="s">
        <v>24</v>
      </c>
      <c r="Q54" t="s">
        <v>153</v>
      </c>
      <c r="R54">
        <v>2022</v>
      </c>
      <c r="S54" s="30">
        <v>44741</v>
      </c>
      <c r="T54" s="31">
        <v>10</v>
      </c>
      <c r="U54" t="e">
        <f>INDEX(#REF!,MATCH(EN_work!$D54,#REF!,0),8)</f>
        <v>#REF!</v>
      </c>
      <c r="V54" t="e">
        <f>INDEX(#REF!,MATCH(EN_work!$D54,#REF!,0),9)</f>
        <v>#REF!</v>
      </c>
      <c r="W54" t="s">
        <v>26</v>
      </c>
      <c r="X54" t="s">
        <v>45</v>
      </c>
    </row>
    <row r="55" spans="1:24" x14ac:dyDescent="0.25">
      <c r="A55">
        <v>54</v>
      </c>
      <c r="B55" t="s">
        <v>154</v>
      </c>
      <c r="C55" t="str">
        <f t="shared" si="8"/>
        <v>102282463</v>
      </c>
      <c r="D55" s="19">
        <v>102282463</v>
      </c>
      <c r="E55" t="e">
        <f>VLOOKUP(D55,#REF!,2,FALSE)</f>
        <v>#REF!</v>
      </c>
      <c r="F55" t="str">
        <f>VLOOKUP(D55,'combined sheet'!$B$2:$C$194,2,FALSE)</f>
        <v>22山东发展MTN001</v>
      </c>
      <c r="G55" t="str">
        <f t="shared" si="9"/>
        <v>22</v>
      </c>
      <c r="H55" t="str">
        <f>LEFT(O55,LEN(O55)-14)</f>
        <v>SDDI</v>
      </c>
      <c r="I55" t="str">
        <f t="shared" si="10"/>
        <v>SDDI</v>
      </c>
      <c r="J55" t="str">
        <f>RIGHT(F55,6)</f>
        <v>MTN001</v>
      </c>
      <c r="K55" t="str">
        <f>VLOOKUP(D55,'special label'!$D$2:$H$127,5,)</f>
        <v>(Carbon Neutral Bond)</v>
      </c>
      <c r="L55" s="27" t="str">
        <f t="shared" si="11"/>
        <v>22 SDDI MTN001 (Carbon Neutral Bond)</v>
      </c>
      <c r="M55" t="e">
        <f>INDEX(#REF!,MATCH(EN_work!D55,#REF!,0),7)</f>
        <v>#REF!</v>
      </c>
      <c r="N55" s="28" t="s">
        <v>34</v>
      </c>
      <c r="O55" t="s">
        <v>155</v>
      </c>
      <c r="P55" t="s">
        <v>24</v>
      </c>
      <c r="Q55" t="s">
        <v>156</v>
      </c>
      <c r="R55">
        <v>2022</v>
      </c>
      <c r="S55" s="30">
        <v>44869</v>
      </c>
      <c r="T55" s="31">
        <v>5</v>
      </c>
      <c r="U55" t="e">
        <f>INDEX(#REF!,MATCH(EN_work!$D55,#REF!,0),8)</f>
        <v>#REF!</v>
      </c>
      <c r="V55" t="e">
        <f>INDEX(#REF!,MATCH(EN_work!$D55,#REF!,0),9)</f>
        <v>#REF!</v>
      </c>
      <c r="W55" t="s">
        <v>26</v>
      </c>
      <c r="X55" t="s">
        <v>45</v>
      </c>
    </row>
    <row r="56" spans="1:24" x14ac:dyDescent="0.25">
      <c r="A56">
        <v>55</v>
      </c>
      <c r="B56" t="s">
        <v>157</v>
      </c>
      <c r="C56" t="str">
        <f t="shared" si="8"/>
        <v>102101435</v>
      </c>
      <c r="D56" s="19">
        <v>102101435</v>
      </c>
      <c r="E56" t="e">
        <f>VLOOKUP(D56,#REF!,2,FALSE)</f>
        <v>#REF!</v>
      </c>
      <c r="F56" t="str">
        <f>VLOOKUP(D56,'combined sheet'!$B$2:$C$194,2,FALSE)</f>
        <v>21深能源MTN001</v>
      </c>
      <c r="G56" t="str">
        <f t="shared" si="9"/>
        <v>21</v>
      </c>
      <c r="H56" t="str">
        <f>LEFT(O56,LEN(O56)-16)</f>
        <v>SHENZHEN ENERGY</v>
      </c>
      <c r="I56" t="str">
        <f t="shared" si="10"/>
        <v>SHENZHEN ENERGY</v>
      </c>
      <c r="J56" t="str">
        <f>RIGHT(F56,6)</f>
        <v>MTN001</v>
      </c>
      <c r="K56" t="str">
        <f>VLOOKUP(D56,'special label'!$D$2:$H$127,5,)</f>
        <v>(Carbon Neutral Bond)</v>
      </c>
      <c r="L56" s="27" t="str">
        <f t="shared" si="11"/>
        <v>21 SHENZHEN ENERGY MTN001 (Carbon Neutral Bond)</v>
      </c>
      <c r="M56" t="e">
        <f>INDEX(#REF!,MATCH(EN_work!D56,#REF!,0),7)</f>
        <v>#REF!</v>
      </c>
      <c r="N56" s="28" t="s">
        <v>34</v>
      </c>
      <c r="O56" t="s">
        <v>158</v>
      </c>
      <c r="P56" t="s">
        <v>24</v>
      </c>
      <c r="Q56" t="s">
        <v>159</v>
      </c>
      <c r="R56">
        <v>2021</v>
      </c>
      <c r="S56" s="30">
        <v>44407</v>
      </c>
      <c r="T56" s="31">
        <v>30</v>
      </c>
      <c r="U56" t="e">
        <f>INDEX(#REF!,MATCH(EN_work!$D56,#REF!,0),8)</f>
        <v>#REF!</v>
      </c>
      <c r="V56" t="e">
        <f>INDEX(#REF!,MATCH(EN_work!$D56,#REF!,0),9)</f>
        <v>#REF!</v>
      </c>
      <c r="W56" t="s">
        <v>26</v>
      </c>
      <c r="X56" t="s">
        <v>27</v>
      </c>
    </row>
    <row r="57" spans="1:24" s="22" customFormat="1" x14ac:dyDescent="0.25">
      <c r="A57" s="22">
        <v>56</v>
      </c>
      <c r="B57" s="22" t="s">
        <v>160</v>
      </c>
      <c r="C57" s="22" t="str">
        <f t="shared" si="8"/>
        <v>132100082</v>
      </c>
      <c r="D57" s="24">
        <v>132100082</v>
      </c>
      <c r="E57" s="22" t="e">
        <f>VLOOKUP(D57,#REF!,2,FALSE)</f>
        <v>#REF!</v>
      </c>
      <c r="F57" s="22" t="str">
        <f>VLOOKUP(D57,'combined sheet'!$B$2:$C$194,2,FALSE)</f>
        <v>21融和融资GN001</v>
      </c>
      <c r="G57" s="22" t="str">
        <f t="shared" si="9"/>
        <v>21</v>
      </c>
      <c r="H57" s="22" t="str">
        <f>LEFT(O57,LEN(O57)-19)</f>
        <v>Financing</v>
      </c>
      <c r="I57" t="str">
        <f t="shared" si="10"/>
        <v>FINANCING</v>
      </c>
      <c r="J57" t="str">
        <f>RIGHT(F57,5)</f>
        <v>GN001</v>
      </c>
      <c r="K57" t="str">
        <f>VLOOKUP(D57,'special label'!$D$2:$H$127,5,)</f>
        <v>(Carbon Neutral Bond)</v>
      </c>
      <c r="L57" s="27" t="str">
        <f t="shared" si="11"/>
        <v>21 FINANCING GN001 (Carbon Neutral Bond)</v>
      </c>
      <c r="M57" t="e">
        <f>INDEX(#REF!,MATCH(EN_work!D57,#REF!,0),7)</f>
        <v>#REF!</v>
      </c>
      <c r="N57" s="28" t="s">
        <v>34</v>
      </c>
      <c r="O57" s="22" t="s">
        <v>161</v>
      </c>
      <c r="P57" s="22" t="s">
        <v>24</v>
      </c>
      <c r="Q57" s="22" t="s">
        <v>162</v>
      </c>
      <c r="R57" s="22">
        <v>2021</v>
      </c>
      <c r="S57" s="36">
        <v>44400</v>
      </c>
      <c r="T57" s="37">
        <v>10</v>
      </c>
      <c r="U57" t="e">
        <f>INDEX(#REF!,MATCH(EN_work!$D57,#REF!,0),8)</f>
        <v>#REF!</v>
      </c>
      <c r="V57" t="e">
        <f>INDEX(#REF!,MATCH(EN_work!$D57,#REF!,0),9)</f>
        <v>#REF!</v>
      </c>
      <c r="W57" s="22" t="s">
        <v>26</v>
      </c>
      <c r="X57" s="22" t="s">
        <v>27</v>
      </c>
    </row>
    <row r="58" spans="1:24" ht="25" x14ac:dyDescent="0.25">
      <c r="A58">
        <v>57</v>
      </c>
      <c r="B58" t="s">
        <v>163</v>
      </c>
      <c r="C58" t="str">
        <f t="shared" si="8"/>
        <v>132100138</v>
      </c>
      <c r="D58" s="19">
        <v>132100138</v>
      </c>
      <c r="E58" t="e">
        <f>VLOOKUP(D58,#REF!,2,FALSE)</f>
        <v>#REF!</v>
      </c>
      <c r="F58" t="str">
        <f>VLOOKUP(D58,'combined sheet'!$B$2:$C$194,2,FALSE)</f>
        <v>21融和融资GN002</v>
      </c>
      <c r="G58" t="str">
        <f t="shared" si="9"/>
        <v>21</v>
      </c>
      <c r="H58" t="str">
        <f>LEFT(O58,LEN(O58)-14)</f>
        <v>RHZL</v>
      </c>
      <c r="I58" t="str">
        <f t="shared" si="10"/>
        <v>RHZL</v>
      </c>
      <c r="J58" t="str">
        <f>RIGHT(F58,5)</f>
        <v>GN002</v>
      </c>
      <c r="K58" t="str">
        <f>VLOOKUP(D58,'special label'!$D$2:$H$127,5,)</f>
        <v>(Carbon Neutral Bond)</v>
      </c>
      <c r="L58" s="27" t="str">
        <f t="shared" si="11"/>
        <v>21 RHZL GN002 (Carbon Neutral Bond)</v>
      </c>
      <c r="M58" t="e">
        <f>INDEX(#REF!,MATCH(EN_work!D58,#REF!,0),7)</f>
        <v>#REF!</v>
      </c>
      <c r="N58" s="28" t="s">
        <v>29</v>
      </c>
      <c r="O58" t="s">
        <v>164</v>
      </c>
      <c r="P58" t="s">
        <v>24</v>
      </c>
      <c r="Q58" t="s">
        <v>162</v>
      </c>
      <c r="R58">
        <v>2021</v>
      </c>
      <c r="S58" s="30">
        <v>44515</v>
      </c>
      <c r="T58" s="31">
        <v>10</v>
      </c>
      <c r="U58" t="e">
        <f>INDEX(#REF!,MATCH(EN_work!$D58,#REF!,0),8)</f>
        <v>#REF!</v>
      </c>
      <c r="V58" t="e">
        <f>INDEX(#REF!,MATCH(EN_work!$D58,#REF!,0),9)</f>
        <v>#REF!</v>
      </c>
      <c r="W58" t="s">
        <v>26</v>
      </c>
      <c r="X58" t="s">
        <v>32</v>
      </c>
    </row>
    <row r="59" spans="1:24" ht="25" x14ac:dyDescent="0.25">
      <c r="A59">
        <v>58</v>
      </c>
      <c r="B59" t="s">
        <v>165</v>
      </c>
      <c r="C59" t="str">
        <f t="shared" si="8"/>
        <v>132280016</v>
      </c>
      <c r="D59" s="19">
        <v>132280016</v>
      </c>
      <c r="E59" t="e">
        <f>VLOOKUP(D59,#REF!,2,FALSE)</f>
        <v>#REF!</v>
      </c>
      <c r="F59" t="str">
        <f>VLOOKUP(D59,'combined sheet'!$B$2:$C$194,2,FALSE)</f>
        <v>22融和融资GN001</v>
      </c>
      <c r="G59" t="str">
        <f t="shared" si="9"/>
        <v>22</v>
      </c>
      <c r="H59" t="str">
        <f>LEFT(O59,LEN(O59)-14)</f>
        <v>RHZL</v>
      </c>
      <c r="I59" t="str">
        <f t="shared" si="10"/>
        <v>RHZL</v>
      </c>
      <c r="J59" t="str">
        <f>RIGHT(F59,5)</f>
        <v>GN001</v>
      </c>
      <c r="K59" t="str">
        <f>VLOOKUP(D59,'special label'!$D$2:$H$127,5,)</f>
        <v>(Carbon Neutral Bond)</v>
      </c>
      <c r="L59" s="27" t="str">
        <f t="shared" si="11"/>
        <v>22 RHZL GN001 (Carbon Neutral Bond)</v>
      </c>
      <c r="M59" t="e">
        <f>INDEX(#REF!,MATCH(EN_work!D59,#REF!,0),7)</f>
        <v>#REF!</v>
      </c>
      <c r="N59" s="28" t="s">
        <v>29</v>
      </c>
      <c r="O59" t="s">
        <v>166</v>
      </c>
      <c r="P59" t="s">
        <v>24</v>
      </c>
      <c r="Q59" t="s">
        <v>162</v>
      </c>
      <c r="R59">
        <v>2022</v>
      </c>
      <c r="S59" s="30">
        <v>44617</v>
      </c>
      <c r="T59" s="31">
        <v>7</v>
      </c>
      <c r="U59" t="e">
        <f>INDEX(#REF!,MATCH(EN_work!$D59,#REF!,0),8)</f>
        <v>#REF!</v>
      </c>
      <c r="V59" t="e">
        <f>INDEX(#REF!,MATCH(EN_work!$D59,#REF!,0),9)</f>
        <v>#REF!</v>
      </c>
      <c r="W59" t="s">
        <v>26</v>
      </c>
      <c r="X59" t="s">
        <v>32</v>
      </c>
    </row>
    <row r="60" spans="1:24" ht="25" x14ac:dyDescent="0.25">
      <c r="A60">
        <v>59</v>
      </c>
      <c r="B60" t="s">
        <v>167</v>
      </c>
      <c r="C60" t="str">
        <f t="shared" si="8"/>
        <v>132280048</v>
      </c>
      <c r="D60" s="19">
        <v>132280048</v>
      </c>
      <c r="E60" t="e">
        <f>VLOOKUP(D60,#REF!,2,FALSE)</f>
        <v>#REF!</v>
      </c>
      <c r="F60" t="str">
        <f>VLOOKUP(D60,'combined sheet'!$B$2:$C$194,2,FALSE)</f>
        <v>22融和融资GN002</v>
      </c>
      <c r="G60" t="str">
        <f t="shared" si="9"/>
        <v>22</v>
      </c>
      <c r="H60" t="str">
        <f>LEFT(O60,LEN(O60)-14)</f>
        <v>RHZL</v>
      </c>
      <c r="I60" t="str">
        <f t="shared" si="10"/>
        <v>RHZL</v>
      </c>
      <c r="J60" t="str">
        <f>RIGHT(F60,5)</f>
        <v>GN002</v>
      </c>
      <c r="K60" t="str">
        <f>VLOOKUP(D60,'special label'!$D$2:$H$127,5,)</f>
        <v>(Carbon Neutral Bond)</v>
      </c>
      <c r="L60" s="27" t="str">
        <f t="shared" si="11"/>
        <v>22 RHZL GN002 (Carbon Neutral Bond)</v>
      </c>
      <c r="M60" t="e">
        <f>INDEX(#REF!,MATCH(EN_work!D60,#REF!,0),7)</f>
        <v>#REF!</v>
      </c>
      <c r="N60" s="28" t="s">
        <v>29</v>
      </c>
      <c r="O60" t="s">
        <v>168</v>
      </c>
      <c r="P60" t="s">
        <v>24</v>
      </c>
      <c r="Q60" t="s">
        <v>162</v>
      </c>
      <c r="R60">
        <v>2022</v>
      </c>
      <c r="S60" s="30">
        <v>44699</v>
      </c>
      <c r="T60" s="31">
        <v>10</v>
      </c>
      <c r="U60" t="e">
        <f>INDEX(#REF!,MATCH(EN_work!$D60,#REF!,0),8)</f>
        <v>#REF!</v>
      </c>
      <c r="V60" t="e">
        <f>INDEX(#REF!,MATCH(EN_work!$D60,#REF!,0),9)</f>
        <v>#REF!</v>
      </c>
      <c r="W60" t="s">
        <v>26</v>
      </c>
      <c r="X60" t="s">
        <v>32</v>
      </c>
    </row>
    <row r="61" spans="1:24" ht="25" x14ac:dyDescent="0.25">
      <c r="A61">
        <v>60</v>
      </c>
      <c r="B61" t="s">
        <v>169</v>
      </c>
      <c r="C61" t="str">
        <f t="shared" si="8"/>
        <v>012284162</v>
      </c>
      <c r="D61" s="19">
        <v>12284162</v>
      </c>
      <c r="E61" t="e">
        <f>VLOOKUP(D61,#REF!,2,FALSE)</f>
        <v>#REF!</v>
      </c>
      <c r="F61" t="str">
        <f>VLOOKUP(D61,'combined sheet'!$B$2:$C$194,2,FALSE)</f>
        <v>22融和融资SCP010</v>
      </c>
      <c r="G61" t="str">
        <f t="shared" si="9"/>
        <v>22</v>
      </c>
      <c r="H61" t="str">
        <f>LEFT(O61,LEN(O61)-18)</f>
        <v>RHZL</v>
      </c>
      <c r="I61" t="str">
        <f t="shared" si="10"/>
        <v>RHZL</v>
      </c>
      <c r="J61" t="str">
        <f>RIGHT(F61,6)</f>
        <v>SCP010</v>
      </c>
      <c r="K61" t="str">
        <f>VLOOKUP(D61,'special label'!$D$2:$H$127,5,)</f>
        <v>(Green)</v>
      </c>
      <c r="L61" s="27" t="str">
        <f t="shared" si="11"/>
        <v>22 RHZL SCP010 (Green)</v>
      </c>
      <c r="M61" t="e">
        <f>INDEX(#REF!,MATCH(EN_work!D61,#REF!,0),7)</f>
        <v>#REF!</v>
      </c>
      <c r="N61" s="28" t="s">
        <v>29</v>
      </c>
      <c r="O61" t="s">
        <v>170</v>
      </c>
      <c r="P61" t="s">
        <v>24</v>
      </c>
      <c r="Q61" t="s">
        <v>162</v>
      </c>
      <c r="R61">
        <v>2022</v>
      </c>
      <c r="S61" s="30">
        <v>44900</v>
      </c>
      <c r="T61" s="31">
        <v>5</v>
      </c>
      <c r="U61" t="e">
        <f>INDEX(#REF!,MATCH(EN_work!$D61,#REF!,0),8)</f>
        <v>#REF!</v>
      </c>
      <c r="V61" t="e">
        <f>INDEX(#REF!,MATCH(EN_work!$D61,#REF!,0),9)</f>
        <v>#REF!</v>
      </c>
      <c r="W61" t="s">
        <v>26</v>
      </c>
      <c r="X61" t="s">
        <v>45</v>
      </c>
    </row>
    <row r="62" spans="1:24" x14ac:dyDescent="0.25">
      <c r="A62">
        <v>61</v>
      </c>
      <c r="B62" t="s">
        <v>171</v>
      </c>
      <c r="C62" t="str">
        <f t="shared" si="8"/>
        <v>012284219</v>
      </c>
      <c r="D62" s="19">
        <v>12284219</v>
      </c>
      <c r="E62" t="e">
        <f>VLOOKUP(D62,#REF!,2,FALSE)</f>
        <v>#REF!</v>
      </c>
      <c r="F62" t="str">
        <f>VLOOKUP(D62,'combined sheet'!$B$2:$C$194,2,FALSE)</f>
        <v>22融和融资SCP011</v>
      </c>
      <c r="G62" t="str">
        <f t="shared" si="9"/>
        <v>22</v>
      </c>
      <c r="H62" t="str">
        <f>LEFT(O62,LEN(O62)-18)</f>
        <v>RHZL</v>
      </c>
      <c r="I62" t="str">
        <f t="shared" si="10"/>
        <v>RHZL</v>
      </c>
      <c r="J62" t="str">
        <f>RIGHT(F62,6)</f>
        <v>SCP011</v>
      </c>
      <c r="K62" t="str">
        <f>VLOOKUP(D62,'special label'!$D$2:$H$127,5,)</f>
        <v>(Green)</v>
      </c>
      <c r="L62" s="27" t="str">
        <f t="shared" si="11"/>
        <v>22 RHZL SCP011 (Green)</v>
      </c>
      <c r="M62" t="e">
        <f>INDEX(#REF!,MATCH(EN_work!D62,#REF!,0),7)</f>
        <v>#REF!</v>
      </c>
      <c r="N62" s="28" t="s">
        <v>34</v>
      </c>
      <c r="O62" t="s">
        <v>172</v>
      </c>
      <c r="P62" t="s">
        <v>24</v>
      </c>
      <c r="Q62" t="s">
        <v>162</v>
      </c>
      <c r="R62">
        <v>2022</v>
      </c>
      <c r="S62" s="30">
        <v>44902</v>
      </c>
      <c r="T62" s="31">
        <v>5</v>
      </c>
      <c r="U62" t="e">
        <f>INDEX(#REF!,MATCH(EN_work!$D62,#REF!,0),8)</f>
        <v>#REF!</v>
      </c>
      <c r="V62" t="e">
        <f>INDEX(#REF!,MATCH(EN_work!$D62,#REF!,0),9)</f>
        <v>#REF!</v>
      </c>
      <c r="W62" t="s">
        <v>26</v>
      </c>
      <c r="X62" t="s">
        <v>45</v>
      </c>
    </row>
    <row r="63" spans="1:24" x14ac:dyDescent="0.25">
      <c r="A63">
        <v>62</v>
      </c>
      <c r="B63" t="s">
        <v>173</v>
      </c>
      <c r="C63" t="str">
        <f t="shared" si="8"/>
        <v>132380008</v>
      </c>
      <c r="D63" s="19">
        <v>132380008</v>
      </c>
      <c r="E63" t="e">
        <f>VLOOKUP(D63,#REF!,2,FALSE)</f>
        <v>#REF!</v>
      </c>
      <c r="F63" t="str">
        <f>VLOOKUP(D63,'combined sheet'!$B$2:$C$194,2,FALSE)</f>
        <v>23融和融资GN001</v>
      </c>
      <c r="G63" t="str">
        <f t="shared" si="9"/>
        <v>23</v>
      </c>
      <c r="H63" t="str">
        <f>LEFT(O63,LEN(O63)-18)</f>
        <v>RHZL</v>
      </c>
      <c r="I63" t="str">
        <f t="shared" si="10"/>
        <v>RHZL</v>
      </c>
      <c r="J63" t="str">
        <f>RIGHT(F63,5)</f>
        <v>GN001</v>
      </c>
      <c r="K63" t="str">
        <f>VLOOKUP(D63,'special label'!$D$2:$H$127,5,)</f>
        <v>(Carbon Neutral Bond)</v>
      </c>
      <c r="L63" s="27" t="str">
        <f t="shared" si="11"/>
        <v>23 RHZL GN001 (Carbon Neutral Bond)</v>
      </c>
      <c r="M63" t="e">
        <f>INDEX(#REF!,MATCH(EN_work!D63,#REF!,0),7)</f>
        <v>#REF!</v>
      </c>
      <c r="N63" s="28" t="s">
        <v>34</v>
      </c>
      <c r="O63" t="s">
        <v>174</v>
      </c>
      <c r="P63" t="s">
        <v>24</v>
      </c>
      <c r="Q63" t="s">
        <v>162</v>
      </c>
      <c r="R63">
        <v>2023</v>
      </c>
      <c r="S63" s="30">
        <v>44978</v>
      </c>
      <c r="T63" s="31">
        <v>10</v>
      </c>
      <c r="U63" t="e">
        <f>INDEX(#REF!,MATCH(EN_work!$D63,#REF!,0),8)</f>
        <v>#REF!</v>
      </c>
      <c r="V63" t="e">
        <f>INDEX(#REF!,MATCH(EN_work!$D63,#REF!,0),9)</f>
        <v>#REF!</v>
      </c>
      <c r="W63" t="s">
        <v>26</v>
      </c>
      <c r="X63" t="s">
        <v>45</v>
      </c>
    </row>
    <row r="64" spans="1:24" ht="25" x14ac:dyDescent="0.25">
      <c r="A64">
        <v>63</v>
      </c>
      <c r="B64" t="s">
        <v>175</v>
      </c>
      <c r="C64" t="str">
        <f t="shared" si="8"/>
        <v>012380681</v>
      </c>
      <c r="D64" s="19">
        <v>12380681</v>
      </c>
      <c r="E64" t="e">
        <f>VLOOKUP(D64,#REF!,2,FALSE)</f>
        <v>#REF!</v>
      </c>
      <c r="F64" t="str">
        <f>VLOOKUP(D64,'combined sheet'!$B$2:$C$194,2,FALSE)</f>
        <v>23融和融资SCP004</v>
      </c>
      <c r="G64" t="str">
        <f t="shared" si="9"/>
        <v>23</v>
      </c>
      <c r="H64" t="str">
        <f>LEFT(O64,LEN(O64)-18)</f>
        <v>RHZL</v>
      </c>
      <c r="I64" t="str">
        <f t="shared" si="10"/>
        <v>RHZL</v>
      </c>
      <c r="J64" t="str">
        <f>RIGHT(F64,6)</f>
        <v>SCP004</v>
      </c>
      <c r="K64" t="str">
        <f>VLOOKUP(D64,'special label'!$D$2:$H$127,5,)</f>
        <v>(Green)</v>
      </c>
      <c r="L64" s="27" t="str">
        <f t="shared" si="11"/>
        <v>23 RHZL SCP004 (Green)</v>
      </c>
      <c r="M64" t="e">
        <f>INDEX(#REF!,MATCH(EN_work!D64,#REF!,0),7)</f>
        <v>#REF!</v>
      </c>
      <c r="N64" s="28" t="s">
        <v>29</v>
      </c>
      <c r="O64" t="s">
        <v>176</v>
      </c>
      <c r="P64" t="s">
        <v>24</v>
      </c>
      <c r="Q64" t="s">
        <v>162</v>
      </c>
      <c r="R64">
        <v>2023</v>
      </c>
      <c r="S64" s="30">
        <v>44981</v>
      </c>
      <c r="T64" s="31">
        <v>5</v>
      </c>
      <c r="U64" t="e">
        <f>INDEX(#REF!,MATCH(EN_work!$D64,#REF!,0),8)</f>
        <v>#REF!</v>
      </c>
      <c r="V64" t="e">
        <f>INDEX(#REF!,MATCH(EN_work!$D64,#REF!,0),9)</f>
        <v>#REF!</v>
      </c>
      <c r="W64" t="s">
        <v>26</v>
      </c>
      <c r="X64" t="s">
        <v>45</v>
      </c>
    </row>
    <row r="65" spans="1:24" x14ac:dyDescent="0.25">
      <c r="A65">
        <v>64</v>
      </c>
      <c r="B65" t="s">
        <v>177</v>
      </c>
      <c r="C65" t="str">
        <f t="shared" si="8"/>
        <v>012380694</v>
      </c>
      <c r="D65" s="19">
        <v>12380694</v>
      </c>
      <c r="E65" t="e">
        <f>VLOOKUP(D65,#REF!,2,FALSE)</f>
        <v>#REF!</v>
      </c>
      <c r="F65" t="str">
        <f>VLOOKUP(D65,'combined sheet'!$B$2:$C$194,2,FALSE)</f>
        <v>23融和融资SCP005</v>
      </c>
      <c r="G65" t="str">
        <f t="shared" si="9"/>
        <v>23</v>
      </c>
      <c r="H65" t="str">
        <f>LEFT(O65,LEN(O65)-18)</f>
        <v>RHZL</v>
      </c>
      <c r="I65" t="str">
        <f t="shared" si="10"/>
        <v>RHZL</v>
      </c>
      <c r="J65" t="str">
        <f>RIGHT(F65,6)</f>
        <v>SCP005</v>
      </c>
      <c r="K65" t="str">
        <f>VLOOKUP(D65,'special label'!$D$2:$H$127,5,)</f>
        <v>(Green)</v>
      </c>
      <c r="L65" s="27" t="str">
        <f t="shared" si="11"/>
        <v>23 RHZL SCP005 (Green)</v>
      </c>
      <c r="M65" t="e">
        <f>INDEX(#REF!,MATCH(EN_work!D65,#REF!,0),7)</f>
        <v>#REF!</v>
      </c>
      <c r="N65" s="28" t="s">
        <v>34</v>
      </c>
      <c r="O65" t="s">
        <v>178</v>
      </c>
      <c r="P65" t="s">
        <v>24</v>
      </c>
      <c r="Q65" t="s">
        <v>162</v>
      </c>
      <c r="R65">
        <v>2023</v>
      </c>
      <c r="S65" s="30">
        <v>44981</v>
      </c>
      <c r="T65" s="31">
        <v>5</v>
      </c>
      <c r="U65" t="e">
        <f>INDEX(#REF!,MATCH(EN_work!$D65,#REF!,0),8)</f>
        <v>#REF!</v>
      </c>
      <c r="V65" t="e">
        <f>INDEX(#REF!,MATCH(EN_work!$D65,#REF!,0),9)</f>
        <v>#REF!</v>
      </c>
      <c r="W65" t="s">
        <v>26</v>
      </c>
      <c r="X65" t="s">
        <v>45</v>
      </c>
    </row>
    <row r="66" spans="1:24" ht="25" x14ac:dyDescent="0.25">
      <c r="A66">
        <v>65</v>
      </c>
      <c r="B66" t="s">
        <v>179</v>
      </c>
      <c r="C66" t="str">
        <f t="shared" ref="C66:C97" si="12">LEFT(B66,LEN(B66)-3)</f>
        <v>132380019</v>
      </c>
      <c r="D66" s="19">
        <v>132380019</v>
      </c>
      <c r="E66" t="e">
        <f>VLOOKUP(D66,#REF!,2,FALSE)</f>
        <v>#REF!</v>
      </c>
      <c r="F66" t="str">
        <f>VLOOKUP(D66,'combined sheet'!$B$2:$C$194,2,FALSE)</f>
        <v>23融和融资GN002</v>
      </c>
      <c r="G66" t="str">
        <f t="shared" ref="G66:G97" si="13">RIGHT(R66,2)</f>
        <v>23</v>
      </c>
      <c r="H66" t="str">
        <f>LEFT(O66,LEN(O66)-16)</f>
        <v>RHZL</v>
      </c>
      <c r="I66" t="str">
        <f t="shared" ref="I66:I97" si="14">UPPER(H66)</f>
        <v>RHZL</v>
      </c>
      <c r="J66" t="str">
        <f>RIGHT(F66,5)</f>
        <v>GN002</v>
      </c>
      <c r="K66" t="str">
        <f>VLOOKUP(D66,'special label'!$D$2:$H$127,5,)</f>
        <v>(Special Rural Revitalization Bond)</v>
      </c>
      <c r="L66" s="27" t="str">
        <f t="shared" ref="L66:L97" si="15">CONCATENATE(G66," ",I66," ",J66," ",K66)</f>
        <v>23 RHZL GN002 (Special Rural Revitalization Bond)</v>
      </c>
      <c r="M66" t="e">
        <f>INDEX(#REF!,MATCH(EN_work!D66,#REF!,0),7)</f>
        <v>#REF!</v>
      </c>
      <c r="N66" s="28" t="s">
        <v>29</v>
      </c>
      <c r="O66" t="s">
        <v>180</v>
      </c>
      <c r="P66" t="s">
        <v>24</v>
      </c>
      <c r="Q66" t="s">
        <v>162</v>
      </c>
      <c r="R66">
        <v>2023</v>
      </c>
      <c r="S66" s="30">
        <v>45002</v>
      </c>
      <c r="T66" s="31">
        <v>5</v>
      </c>
      <c r="U66" t="e">
        <f>INDEX(#REF!,MATCH(EN_work!$D66,#REF!,0),8)</f>
        <v>#REF!</v>
      </c>
      <c r="V66" t="e">
        <f>INDEX(#REF!,MATCH(EN_work!$D66,#REF!,0),9)</f>
        <v>#REF!</v>
      </c>
      <c r="W66" t="s">
        <v>26</v>
      </c>
      <c r="X66" t="s">
        <v>45</v>
      </c>
    </row>
    <row r="67" spans="1:24" x14ac:dyDescent="0.25">
      <c r="A67">
        <v>66</v>
      </c>
      <c r="B67" t="s">
        <v>181</v>
      </c>
      <c r="C67" t="str">
        <f t="shared" si="12"/>
        <v>012381167</v>
      </c>
      <c r="D67" s="19">
        <v>12381167</v>
      </c>
      <c r="E67" t="e">
        <f>VLOOKUP(D67,#REF!,2,FALSE)</f>
        <v>#REF!</v>
      </c>
      <c r="F67" t="str">
        <f>VLOOKUP(D67,'combined sheet'!$B$2:$C$194,2,FALSE)</f>
        <v>23融和融资SCP006</v>
      </c>
      <c r="G67" t="str">
        <f t="shared" si="13"/>
        <v>23</v>
      </c>
      <c r="H67" t="str">
        <f>LEFT(O67,LEN(O67)-18)</f>
        <v>RHZL</v>
      </c>
      <c r="I67" t="str">
        <f t="shared" si="14"/>
        <v>RHZL</v>
      </c>
      <c r="J67" t="str">
        <f>RIGHT(F67,6)</f>
        <v>SCP006</v>
      </c>
      <c r="K67" t="str">
        <f>VLOOKUP(D67,'special label'!$D$2:$H$127,5,)</f>
        <v>(Green)</v>
      </c>
      <c r="L67" s="27" t="str">
        <f t="shared" si="15"/>
        <v>23 RHZL SCP006 (Green)</v>
      </c>
      <c r="M67" t="e">
        <f>INDEX(#REF!,MATCH(EN_work!D67,#REF!,0),7)</f>
        <v>#REF!</v>
      </c>
      <c r="N67" s="28" t="s">
        <v>34</v>
      </c>
      <c r="O67" t="s">
        <v>182</v>
      </c>
      <c r="P67" t="s">
        <v>24</v>
      </c>
      <c r="Q67" t="s">
        <v>162</v>
      </c>
      <c r="R67">
        <v>2023</v>
      </c>
      <c r="S67" s="30">
        <v>45009</v>
      </c>
      <c r="T67" s="31">
        <v>5</v>
      </c>
      <c r="U67" t="e">
        <f>INDEX(#REF!,MATCH(EN_work!$D67,#REF!,0),8)</f>
        <v>#REF!</v>
      </c>
      <c r="V67" t="e">
        <f>INDEX(#REF!,MATCH(EN_work!$D67,#REF!,0),9)</f>
        <v>#REF!</v>
      </c>
      <c r="W67" t="s">
        <v>26</v>
      </c>
      <c r="X67" t="s">
        <v>45</v>
      </c>
    </row>
    <row r="68" spans="1:24" x14ac:dyDescent="0.25">
      <c r="A68">
        <v>67</v>
      </c>
      <c r="B68" t="s">
        <v>183</v>
      </c>
      <c r="C68" t="str">
        <f t="shared" si="12"/>
        <v>102101134</v>
      </c>
      <c r="D68" s="19">
        <v>102101134</v>
      </c>
      <c r="E68" t="e">
        <f>VLOOKUP(D68,#REF!,2,FALSE)</f>
        <v>#REF!</v>
      </c>
      <c r="F68" t="str">
        <f>VLOOKUP(D68,'combined sheet'!$B$2:$C$194,2,FALSE)</f>
        <v>21泉州交通MTN001</v>
      </c>
      <c r="G68" t="str">
        <f t="shared" si="13"/>
        <v>21</v>
      </c>
      <c r="H68" t="str">
        <f>LEFT(O68,LEN(O68)-16)</f>
        <v>QUANZHOU TRANSPORTATION GROUP</v>
      </c>
      <c r="I68" t="str">
        <f t="shared" si="14"/>
        <v>QUANZHOU TRANSPORTATION GROUP</v>
      </c>
      <c r="J68" t="str">
        <f>RIGHT(F68,6)</f>
        <v>MTN001</v>
      </c>
      <c r="K68" t="str">
        <f>VLOOKUP(D68,'special label'!$D$2:$H$127,5,)</f>
        <v>(Carbon Neutral Bond)</v>
      </c>
      <c r="L68" s="27" t="str">
        <f t="shared" si="15"/>
        <v>21 QUANZHOU TRANSPORTATION GROUP MTN001 (Carbon Neutral Bond)</v>
      </c>
      <c r="M68" t="e">
        <f>INDEX(#REF!,MATCH(EN_work!D68,#REF!,0),7)</f>
        <v>#REF!</v>
      </c>
      <c r="N68" s="28" t="s">
        <v>42</v>
      </c>
      <c r="O68" t="s">
        <v>184</v>
      </c>
      <c r="P68" t="s">
        <v>24</v>
      </c>
      <c r="Q68" t="s">
        <v>185</v>
      </c>
      <c r="R68">
        <v>2021</v>
      </c>
      <c r="S68" s="30">
        <v>44365</v>
      </c>
      <c r="T68" s="31">
        <v>2</v>
      </c>
      <c r="U68" t="e">
        <f>INDEX(#REF!,MATCH(EN_work!$D68,#REF!,0),8)</f>
        <v>#REF!</v>
      </c>
      <c r="V68" t="e">
        <f>INDEX(#REF!,MATCH(EN_work!$D68,#REF!,0),9)</f>
        <v>#REF!</v>
      </c>
      <c r="W68" t="s">
        <v>26</v>
      </c>
      <c r="X68" t="s">
        <v>27</v>
      </c>
    </row>
    <row r="69" spans="1:24" x14ac:dyDescent="0.25">
      <c r="A69">
        <v>68</v>
      </c>
      <c r="B69" t="s">
        <v>186</v>
      </c>
      <c r="C69" t="str">
        <f t="shared" si="12"/>
        <v>102101118</v>
      </c>
      <c r="D69" s="19">
        <v>102101118</v>
      </c>
      <c r="E69" t="e">
        <f>VLOOKUP(D69,#REF!,2,FALSE)</f>
        <v>#REF!</v>
      </c>
      <c r="F69" t="str">
        <f>VLOOKUP(D69,'combined sheet'!$B$2:$C$194,2,FALSE)</f>
        <v>21青岛地铁MTN002</v>
      </c>
      <c r="G69" t="str">
        <f t="shared" si="13"/>
        <v>21</v>
      </c>
      <c r="H69" t="str">
        <f>LEFT(O69,LEN(O69)-16)</f>
        <v>QINGDAO METRO</v>
      </c>
      <c r="I69" t="str">
        <f t="shared" si="14"/>
        <v>QINGDAO METRO</v>
      </c>
      <c r="J69" t="str">
        <f>RIGHT(F69,6)</f>
        <v>MTN002</v>
      </c>
      <c r="K69" t="str">
        <f>VLOOKUP(D69,'special label'!$D$2:$H$127,5,)</f>
        <v>(Carbon Neutral Bond)</v>
      </c>
      <c r="L69" s="27" t="str">
        <f t="shared" si="15"/>
        <v>21 QINGDAO METRO MTN002 (Carbon Neutral Bond)</v>
      </c>
      <c r="M69" t="e">
        <f>INDEX(#REF!,MATCH(EN_work!D69,#REF!,0),7)</f>
        <v>#REF!</v>
      </c>
      <c r="N69" s="28" t="s">
        <v>42</v>
      </c>
      <c r="O69" t="s">
        <v>187</v>
      </c>
      <c r="P69" t="s">
        <v>24</v>
      </c>
      <c r="Q69" t="s">
        <v>188</v>
      </c>
      <c r="R69">
        <v>2021</v>
      </c>
      <c r="S69" s="30">
        <v>44364</v>
      </c>
      <c r="T69" s="31">
        <v>5</v>
      </c>
      <c r="U69" t="e">
        <f>INDEX(#REF!,MATCH(EN_work!$D69,#REF!,0),8)</f>
        <v>#REF!</v>
      </c>
      <c r="V69" t="e">
        <f>INDEX(#REF!,MATCH(EN_work!$D69,#REF!,0),9)</f>
        <v>#REF!</v>
      </c>
      <c r="W69" t="s">
        <v>26</v>
      </c>
      <c r="X69" t="s">
        <v>27</v>
      </c>
    </row>
    <row r="70" spans="1:24" ht="25" x14ac:dyDescent="0.25">
      <c r="A70">
        <v>69</v>
      </c>
      <c r="B70" t="s">
        <v>189</v>
      </c>
      <c r="C70" t="str">
        <f t="shared" si="12"/>
        <v>102102078</v>
      </c>
      <c r="D70" s="19">
        <v>102102078</v>
      </c>
      <c r="E70" t="e">
        <f>VLOOKUP(D70,#REF!,2,FALSE)</f>
        <v>#REF!</v>
      </c>
      <c r="F70" t="str">
        <f>VLOOKUP(D70,'combined sheet'!$B$2:$C$194,2,FALSE)</f>
        <v>21青城新能MTN001</v>
      </c>
      <c r="G70" t="str">
        <f t="shared" si="13"/>
        <v>21</v>
      </c>
      <c r="H70" t="str">
        <f>LEFT(O70,LEN(O70)-16)</f>
        <v>QINGDAO CHENGTOU NEW ENERGY INVESTMENT</v>
      </c>
      <c r="I70" t="str">
        <f t="shared" si="14"/>
        <v>QINGDAO CHENGTOU NEW ENERGY INVESTMENT</v>
      </c>
      <c r="J70" t="str">
        <f>RIGHT(F70,6)</f>
        <v>MTN001</v>
      </c>
      <c r="K70" t="str">
        <f>VLOOKUP(D70,'special label'!$D$2:$H$127,5,)</f>
        <v>(Carbon Neutral Bond)</v>
      </c>
      <c r="L70" s="27" t="str">
        <f t="shared" si="15"/>
        <v>21 QINGDAO CHENGTOU NEW ENERGY INVESTMENT MTN001 (Carbon Neutral Bond)</v>
      </c>
      <c r="M70" t="e">
        <f>INDEX(#REF!,MATCH(EN_work!D70,#REF!,0),7)</f>
        <v>#REF!</v>
      </c>
      <c r="N70" s="28" t="s">
        <v>29</v>
      </c>
      <c r="O70" t="s">
        <v>190</v>
      </c>
      <c r="P70" t="s">
        <v>24</v>
      </c>
      <c r="Q70" t="s">
        <v>191</v>
      </c>
      <c r="R70">
        <v>2021</v>
      </c>
      <c r="S70" s="30">
        <v>44489</v>
      </c>
      <c r="T70" s="31">
        <v>5</v>
      </c>
      <c r="U70" t="e">
        <f>INDEX(#REF!,MATCH(EN_work!$D70,#REF!,0),8)</f>
        <v>#REF!</v>
      </c>
      <c r="V70" t="e">
        <f>INDEX(#REF!,MATCH(EN_work!$D70,#REF!,0),9)</f>
        <v>#REF!</v>
      </c>
      <c r="W70" t="s">
        <v>26</v>
      </c>
      <c r="X70" t="s">
        <v>32</v>
      </c>
    </row>
    <row r="71" spans="1:24" s="22" customFormat="1" x14ac:dyDescent="0.25">
      <c r="A71" s="22">
        <v>70</v>
      </c>
      <c r="B71" s="22" t="s">
        <v>192</v>
      </c>
      <c r="C71" s="22" t="str">
        <f t="shared" si="12"/>
        <v>2328003</v>
      </c>
      <c r="D71" s="24">
        <v>2328003</v>
      </c>
      <c r="E71" s="22" t="e">
        <f>VLOOKUP(D71,#REF!,2,FALSE)</f>
        <v>#REF!</v>
      </c>
      <c r="F71" s="22" t="str">
        <f>VLOOKUP(D71,'combined sheet'!$B$2:$C$194,2,FALSE)</f>
        <v>23邮储银行绿色金融债01</v>
      </c>
      <c r="G71" s="22" t="str">
        <f t="shared" si="13"/>
        <v>23</v>
      </c>
      <c r="H71" s="22" t="str">
        <f>LEFT(O71,LEN(O71)-14)</f>
        <v>PSBC</v>
      </c>
      <c r="I71" t="str">
        <f t="shared" si="14"/>
        <v>PSBC</v>
      </c>
      <c r="J71" s="22" t="str">
        <f>RIGHT(F71,2)</f>
        <v>01</v>
      </c>
      <c r="K71"/>
      <c r="L71" s="27" t="str">
        <f t="shared" si="15"/>
        <v xml:space="preserve">23 PSBC 01 </v>
      </c>
      <c r="M71" t="e">
        <f>INDEX(#REF!,MATCH(EN_work!D71,#REF!,0),7)</f>
        <v>#REF!</v>
      </c>
      <c r="N71" s="28" t="s">
        <v>42</v>
      </c>
      <c r="O71" s="22" t="s">
        <v>193</v>
      </c>
      <c r="P71" s="22" t="s">
        <v>194</v>
      </c>
      <c r="Q71" s="22" t="s">
        <v>195</v>
      </c>
      <c r="R71" s="22">
        <v>2023</v>
      </c>
      <c r="S71" s="36">
        <v>45012</v>
      </c>
      <c r="T71" s="37">
        <v>50</v>
      </c>
      <c r="U71" t="e">
        <f>INDEX(#REF!,MATCH(EN_work!$D71,#REF!,0),8)</f>
        <v>#REF!</v>
      </c>
      <c r="V71" t="e">
        <f>INDEX(#REF!,MATCH(EN_work!$D71,#REF!,0),9)</f>
        <v>#REF!</v>
      </c>
      <c r="W71" s="22" t="s">
        <v>26</v>
      </c>
      <c r="X71" s="22" t="s">
        <v>45</v>
      </c>
    </row>
    <row r="72" spans="1:24" ht="25" x14ac:dyDescent="0.25">
      <c r="A72">
        <v>71</v>
      </c>
      <c r="B72" t="s">
        <v>196</v>
      </c>
      <c r="C72" t="str">
        <f t="shared" si="12"/>
        <v>132280041</v>
      </c>
      <c r="D72" s="19">
        <v>132280041</v>
      </c>
      <c r="E72" t="e">
        <f>VLOOKUP(D72,#REF!,2,FALSE)</f>
        <v>#REF!</v>
      </c>
      <c r="F72" t="str">
        <f>VLOOKUP(D72,'combined sheet'!$B$2:$C$194,2,FALSE)</f>
        <v>22中油股GN001</v>
      </c>
      <c r="G72" t="str">
        <f t="shared" si="13"/>
        <v>22</v>
      </c>
      <c r="H72" t="str">
        <f>LEFT(O72,LEN(O72)-14)</f>
        <v>PETROCHINA</v>
      </c>
      <c r="I72" t="str">
        <f t="shared" si="14"/>
        <v>PETROCHINA</v>
      </c>
      <c r="J72" t="str">
        <f>RIGHT(F72,5)</f>
        <v>GN001</v>
      </c>
      <c r="L72" s="27" t="str">
        <f t="shared" si="15"/>
        <v xml:space="preserve">22 PETROCHINA GN001 </v>
      </c>
      <c r="M72" t="e">
        <f>INDEX(#REF!,MATCH(EN_work!D72,#REF!,0),7)</f>
        <v>#REF!</v>
      </c>
      <c r="N72" s="28" t="s">
        <v>29</v>
      </c>
      <c r="O72" t="s">
        <v>197</v>
      </c>
      <c r="P72" t="s">
        <v>24</v>
      </c>
      <c r="Q72" t="s">
        <v>198</v>
      </c>
      <c r="R72">
        <v>2022</v>
      </c>
      <c r="S72" s="30">
        <v>44679</v>
      </c>
      <c r="T72" s="31">
        <v>5</v>
      </c>
      <c r="U72" t="e">
        <f>INDEX(#REF!,MATCH(EN_work!$D72,#REF!,0),8)</f>
        <v>#REF!</v>
      </c>
      <c r="V72" t="e">
        <f>INDEX(#REF!,MATCH(EN_work!$D72,#REF!,0),9)</f>
        <v>#REF!</v>
      </c>
      <c r="W72" t="s">
        <v>26</v>
      </c>
      <c r="X72" t="s">
        <v>32</v>
      </c>
    </row>
    <row r="73" spans="1:24" x14ac:dyDescent="0.25">
      <c r="A73">
        <v>72</v>
      </c>
      <c r="B73" t="s">
        <v>199</v>
      </c>
      <c r="C73" t="str">
        <f t="shared" si="12"/>
        <v>132100152</v>
      </c>
      <c r="D73" s="19">
        <v>132100152</v>
      </c>
      <c r="E73" t="e">
        <f>VLOOKUP(D73,#REF!,2,FALSE)</f>
        <v>#REF!</v>
      </c>
      <c r="F73" t="str">
        <f>VLOOKUP(D73,'combined sheet'!$B$2:$C$194,2,FALSE)</f>
        <v>21北电GN001</v>
      </c>
      <c r="G73" t="str">
        <f t="shared" si="13"/>
        <v>21</v>
      </c>
      <c r="H73" t="str">
        <f>LEFT(O73,LEN(O73)-14)</f>
        <v>NUPC</v>
      </c>
      <c r="I73" t="str">
        <f t="shared" si="14"/>
        <v>NUPC</v>
      </c>
      <c r="J73" t="str">
        <f>RIGHT(F73,5)</f>
        <v>GN001</v>
      </c>
      <c r="L73" s="27" t="str">
        <f t="shared" si="15"/>
        <v xml:space="preserve">21 NUPC GN001 </v>
      </c>
      <c r="M73" t="e">
        <f>INDEX(#REF!,MATCH(EN_work!D73,#REF!,0),7)</f>
        <v>#REF!</v>
      </c>
      <c r="N73" s="28" t="s">
        <v>34</v>
      </c>
      <c r="O73" t="s">
        <v>200</v>
      </c>
      <c r="P73" t="s">
        <v>24</v>
      </c>
      <c r="Q73" t="s">
        <v>201</v>
      </c>
      <c r="R73">
        <v>2021</v>
      </c>
      <c r="S73" s="30">
        <v>44519</v>
      </c>
      <c r="T73" s="31">
        <v>5</v>
      </c>
      <c r="U73" t="e">
        <f>INDEX(#REF!,MATCH(EN_work!$D73,#REF!,0),8)</f>
        <v>#REF!</v>
      </c>
      <c r="V73" t="e">
        <f>INDEX(#REF!,MATCH(EN_work!$D73,#REF!,0),9)</f>
        <v>#REF!</v>
      </c>
      <c r="W73" t="s">
        <v>26</v>
      </c>
      <c r="X73" t="s">
        <v>32</v>
      </c>
    </row>
    <row r="74" spans="1:24" x14ac:dyDescent="0.25">
      <c r="A74">
        <v>73</v>
      </c>
      <c r="B74" t="s">
        <v>202</v>
      </c>
      <c r="C74" t="str">
        <f t="shared" si="12"/>
        <v>132000022</v>
      </c>
      <c r="D74" s="19">
        <v>132000022</v>
      </c>
      <c r="E74" t="e">
        <f>VLOOKUP(D74,#REF!,2,FALSE)</f>
        <v>#REF!</v>
      </c>
      <c r="F74" t="str">
        <f>VLOOKUP(D74,'combined sheet'!$B$2:$C$194,2,FALSE)</f>
        <v>20宁波轨交GN002</v>
      </c>
      <c r="G74" t="str">
        <f t="shared" si="13"/>
        <v>20</v>
      </c>
      <c r="H74" t="str">
        <f>LEFT(O74,LEN(O74)-16)</f>
        <v>NINGBO RAIL TRANSIT GROUP</v>
      </c>
      <c r="I74" t="str">
        <f t="shared" si="14"/>
        <v>NINGBO RAIL TRANSIT GROUP</v>
      </c>
      <c r="J74" t="str">
        <f>RIGHT(F74,5)</f>
        <v>GN002</v>
      </c>
      <c r="L74" s="27" t="str">
        <f t="shared" si="15"/>
        <v xml:space="preserve">20 NINGBO RAIL TRANSIT GROUP GN002 </v>
      </c>
      <c r="M74" t="e">
        <f>INDEX(#REF!,MATCH(EN_work!D74,#REF!,0),7)</f>
        <v>#REF!</v>
      </c>
      <c r="N74" s="28" t="s">
        <v>42</v>
      </c>
      <c r="O74" t="s">
        <v>203</v>
      </c>
      <c r="P74" t="s">
        <v>24</v>
      </c>
      <c r="Q74" t="s">
        <v>204</v>
      </c>
      <c r="R74">
        <v>2020</v>
      </c>
      <c r="S74" s="30">
        <v>44000</v>
      </c>
      <c r="T74" s="31">
        <v>10</v>
      </c>
      <c r="U74" t="e">
        <f>INDEX(#REF!,MATCH(EN_work!$D74,#REF!,0),8)</f>
        <v>#REF!</v>
      </c>
      <c r="V74" t="e">
        <f>INDEX(#REF!,MATCH(EN_work!$D74,#REF!,0),9)</f>
        <v>#REF!</v>
      </c>
      <c r="W74" t="s">
        <v>26</v>
      </c>
      <c r="X74" t="s">
        <v>27</v>
      </c>
    </row>
    <row r="75" spans="1:24" x14ac:dyDescent="0.25">
      <c r="A75">
        <v>74</v>
      </c>
      <c r="B75" t="s">
        <v>205</v>
      </c>
      <c r="C75" t="str">
        <f t="shared" si="12"/>
        <v>132100063</v>
      </c>
      <c r="D75" s="19">
        <v>132100063</v>
      </c>
      <c r="E75" t="e">
        <f>VLOOKUP(D75,#REF!,2,FALSE)</f>
        <v>#REF!</v>
      </c>
      <c r="F75" t="str">
        <f>VLOOKUP(D75,'combined sheet'!$B$2:$C$194,2,FALSE)</f>
        <v>21宁波轨交GN001</v>
      </c>
      <c r="G75" t="str">
        <f t="shared" si="13"/>
        <v>21</v>
      </c>
      <c r="H75" t="str">
        <f>LEFT(O75,LEN(O75)-16)</f>
        <v>NINGBO RAIL TRANSIT GROUP</v>
      </c>
      <c r="I75" t="str">
        <f t="shared" si="14"/>
        <v>NINGBO RAIL TRANSIT GROUP</v>
      </c>
      <c r="J75" t="str">
        <f>RIGHT(F75,5)</f>
        <v>GN001</v>
      </c>
      <c r="K75" t="str">
        <f>VLOOKUP(D75,'special label'!$D$2:$H$127,5,)</f>
        <v>(Carbon Neutral Bond)</v>
      </c>
      <c r="L75" s="27" t="str">
        <f t="shared" si="15"/>
        <v>21 NINGBO RAIL TRANSIT GROUP GN001 (Carbon Neutral Bond)</v>
      </c>
      <c r="M75" t="e">
        <f>INDEX(#REF!,MATCH(EN_work!D75,#REF!,0),7)</f>
        <v>#REF!</v>
      </c>
      <c r="N75" s="28" t="s">
        <v>42</v>
      </c>
      <c r="O75" t="s">
        <v>206</v>
      </c>
      <c r="P75" t="s">
        <v>24</v>
      </c>
      <c r="Q75" t="s">
        <v>204</v>
      </c>
      <c r="R75">
        <v>2021</v>
      </c>
      <c r="S75" s="30">
        <v>44364</v>
      </c>
      <c r="T75" s="31">
        <v>20</v>
      </c>
      <c r="U75" t="e">
        <f>INDEX(#REF!,MATCH(EN_work!$D75,#REF!,0),8)</f>
        <v>#REF!</v>
      </c>
      <c r="V75" t="e">
        <f>INDEX(#REF!,MATCH(EN_work!$D75,#REF!,0),9)</f>
        <v>#REF!</v>
      </c>
      <c r="W75" t="s">
        <v>26</v>
      </c>
      <c r="X75" t="s">
        <v>27</v>
      </c>
    </row>
    <row r="76" spans="1:24" x14ac:dyDescent="0.25">
      <c r="A76">
        <v>75</v>
      </c>
      <c r="B76" t="s">
        <v>207</v>
      </c>
      <c r="C76" t="str">
        <f t="shared" si="12"/>
        <v>102101230</v>
      </c>
      <c r="D76" s="19">
        <v>102101230</v>
      </c>
      <c r="E76" t="e">
        <f>VLOOKUP(D76,#REF!,2,FALSE)</f>
        <v>#REF!</v>
      </c>
      <c r="F76" t="str">
        <f>VLOOKUP(D76,'combined sheet'!$B$2:$C$194,2,FALSE)</f>
        <v>21国能新能MTN001</v>
      </c>
      <c r="G76" t="str">
        <f t="shared" si="13"/>
        <v>21</v>
      </c>
      <c r="H76" t="str">
        <f>LEFT(O76,LEN(O76)-16)</f>
        <v>SHNE</v>
      </c>
      <c r="I76" t="str">
        <f t="shared" si="14"/>
        <v>SHNE</v>
      </c>
      <c r="J76" t="str">
        <f>RIGHT(F76,6)</f>
        <v>MTN001</v>
      </c>
      <c r="K76" t="str">
        <f>VLOOKUP(D76,'special label'!$D$2:$H$127,5,)</f>
        <v>(Green)</v>
      </c>
      <c r="L76" s="27" t="str">
        <f t="shared" si="15"/>
        <v>21 SHNE MTN001 (Green)</v>
      </c>
      <c r="M76" t="e">
        <f>INDEX(#REF!,MATCH(EN_work!D76,#REF!,0),7)</f>
        <v>#REF!</v>
      </c>
      <c r="N76" s="28" t="s">
        <v>34</v>
      </c>
      <c r="O76" t="s">
        <v>208</v>
      </c>
      <c r="P76" t="s">
        <v>24</v>
      </c>
      <c r="Q76" t="s">
        <v>209</v>
      </c>
      <c r="R76">
        <v>2021</v>
      </c>
      <c r="S76" s="30">
        <v>44376</v>
      </c>
      <c r="T76" s="31">
        <v>10</v>
      </c>
      <c r="U76" t="e">
        <f>INDEX(#REF!,MATCH(EN_work!$D76,#REF!,0),8)</f>
        <v>#REF!</v>
      </c>
      <c r="V76" t="e">
        <f>INDEX(#REF!,MATCH(EN_work!$D76,#REF!,0),9)</f>
        <v>#REF!</v>
      </c>
      <c r="W76" t="s">
        <v>26</v>
      </c>
      <c r="X76" t="s">
        <v>27</v>
      </c>
    </row>
    <row r="77" spans="1:24" x14ac:dyDescent="0.25">
      <c r="A77">
        <v>76</v>
      </c>
      <c r="B77" t="s">
        <v>210</v>
      </c>
      <c r="C77" t="str">
        <f t="shared" si="12"/>
        <v>132100088</v>
      </c>
      <c r="D77" s="19">
        <v>132100088</v>
      </c>
      <c r="E77" t="e">
        <f>VLOOKUP(D77,#REF!,2,FALSE)</f>
        <v>#REF!</v>
      </c>
      <c r="F77" t="str">
        <f>VLOOKUP(D77,'combined sheet'!$B$2:$C$194,2,FALSE)</f>
        <v>21国能新能GN006</v>
      </c>
      <c r="G77" t="str">
        <f t="shared" si="13"/>
        <v>21</v>
      </c>
      <c r="H77" t="str">
        <f>LEFT(O77,LEN(O77)-16)</f>
        <v>SHNE</v>
      </c>
      <c r="I77" t="str">
        <f t="shared" si="14"/>
        <v>SHNE</v>
      </c>
      <c r="J77" t="str">
        <f>RIGHT(F77,5)</f>
        <v>GN006</v>
      </c>
      <c r="L77" s="27" t="str">
        <f t="shared" si="15"/>
        <v xml:space="preserve">21 SHNE GN006 </v>
      </c>
      <c r="M77" t="e">
        <f>INDEX(#REF!,MATCH(EN_work!D77,#REF!,0),7)</f>
        <v>#REF!</v>
      </c>
      <c r="N77" s="28" t="s">
        <v>34</v>
      </c>
      <c r="O77" t="s">
        <v>211</v>
      </c>
      <c r="P77" t="s">
        <v>24</v>
      </c>
      <c r="Q77" t="s">
        <v>209</v>
      </c>
      <c r="R77">
        <v>2021</v>
      </c>
      <c r="S77" s="30">
        <v>44420</v>
      </c>
      <c r="T77" s="31">
        <v>10</v>
      </c>
      <c r="U77" t="e">
        <f>INDEX(#REF!,MATCH(EN_work!$D77,#REF!,0),8)</f>
        <v>#REF!</v>
      </c>
      <c r="V77" t="e">
        <f>INDEX(#REF!,MATCH(EN_work!$D77,#REF!,0),9)</f>
        <v>#REF!</v>
      </c>
      <c r="W77" t="s">
        <v>26</v>
      </c>
      <c r="X77" t="s">
        <v>27</v>
      </c>
    </row>
    <row r="78" spans="1:24" x14ac:dyDescent="0.25">
      <c r="A78">
        <v>77</v>
      </c>
      <c r="B78" t="s">
        <v>212</v>
      </c>
      <c r="C78" t="str">
        <f t="shared" si="12"/>
        <v>102102307</v>
      </c>
      <c r="D78" s="19">
        <v>102102307</v>
      </c>
      <c r="E78" t="e">
        <f>VLOOKUP(D78,#REF!,2,FALSE)</f>
        <v>#REF!</v>
      </c>
      <c r="F78" t="str">
        <f>VLOOKUP(D78,'combined sheet'!$B$2:$C$194,2,FALSE)</f>
        <v>21国能江苏MTN001</v>
      </c>
      <c r="G78" t="str">
        <f t="shared" si="13"/>
        <v>21</v>
      </c>
      <c r="H78" t="str">
        <f>LEFT(O78,LEN(O78)-30)</f>
        <v>National Energy Jiangsu</v>
      </c>
      <c r="I78" t="str">
        <f t="shared" si="14"/>
        <v>NATIONAL ENERGY JIANGSU</v>
      </c>
      <c r="J78" t="str">
        <f>RIGHT(F78,6)</f>
        <v>MTN001</v>
      </c>
      <c r="K78" t="str">
        <f>VLOOKUP(D78,'special label'!$D$2:$H$127,5,)</f>
        <v>(Carbon Neutral Bond)</v>
      </c>
      <c r="L78" s="27" t="str">
        <f t="shared" si="15"/>
        <v>21 NATIONAL ENERGY JIANGSU MTN001 (Carbon Neutral Bond)</v>
      </c>
      <c r="M78" t="e">
        <f>INDEX(#REF!,MATCH(EN_work!D78,#REF!,0),7)</f>
        <v>#REF!</v>
      </c>
      <c r="N78" s="28" t="s">
        <v>22</v>
      </c>
      <c r="O78" t="s">
        <v>213</v>
      </c>
      <c r="P78" t="s">
        <v>24</v>
      </c>
      <c r="Q78" t="s">
        <v>214</v>
      </c>
      <c r="R78">
        <v>2021</v>
      </c>
      <c r="S78" s="30">
        <v>44516</v>
      </c>
      <c r="T78" s="31">
        <v>3</v>
      </c>
      <c r="U78" t="e">
        <f>INDEX(#REF!,MATCH(EN_work!$D78,#REF!,0),8)</f>
        <v>#REF!</v>
      </c>
      <c r="V78" t="e">
        <f>INDEX(#REF!,MATCH(EN_work!$D78,#REF!,0),9)</f>
        <v>#REF!</v>
      </c>
      <c r="W78" t="s">
        <v>26</v>
      </c>
      <c r="X78" t="s">
        <v>32</v>
      </c>
    </row>
    <row r="79" spans="1:24" x14ac:dyDescent="0.25">
      <c r="A79">
        <v>78</v>
      </c>
      <c r="B79" t="s">
        <v>215</v>
      </c>
      <c r="C79" t="str">
        <f t="shared" si="12"/>
        <v>102103113</v>
      </c>
      <c r="D79" s="19">
        <v>102103113</v>
      </c>
      <c r="E79" t="e">
        <f>VLOOKUP(D79,#REF!,2,FALSE)</f>
        <v>#REF!</v>
      </c>
      <c r="F79" t="str">
        <f>VLOOKUP(D79,'combined sheet'!$B$2:$C$194,2,FALSE)</f>
        <v>21国能新能MTN002</v>
      </c>
      <c r="G79" t="str">
        <f t="shared" si="13"/>
        <v>21</v>
      </c>
      <c r="H79" t="str">
        <f>LEFT(O79,LEN(O79)-16)</f>
        <v>Guoneng Xinneng</v>
      </c>
      <c r="I79" t="str">
        <f t="shared" si="14"/>
        <v>GUONENG XINNENG</v>
      </c>
      <c r="J79" t="str">
        <f>RIGHT(F79,6)</f>
        <v>MTN002</v>
      </c>
      <c r="K79" t="str">
        <f>VLOOKUP(D79,'special label'!$D$2:$H$127,5,)</f>
        <v>(Green)</v>
      </c>
      <c r="L79" s="27" t="str">
        <f t="shared" si="15"/>
        <v>21 GUONENG XINNENG MTN002 (Green)</v>
      </c>
      <c r="M79" t="e">
        <f>INDEX(#REF!,MATCH(EN_work!D79,#REF!,0),7)</f>
        <v>#REF!</v>
      </c>
      <c r="N79" s="28" t="s">
        <v>34</v>
      </c>
      <c r="O79" t="s">
        <v>216</v>
      </c>
      <c r="P79" t="s">
        <v>24</v>
      </c>
      <c r="Q79" t="s">
        <v>209</v>
      </c>
      <c r="R79">
        <v>2021</v>
      </c>
      <c r="S79" s="30">
        <v>44526</v>
      </c>
      <c r="T79" s="31">
        <v>5</v>
      </c>
      <c r="U79" t="e">
        <f>INDEX(#REF!,MATCH(EN_work!$D79,#REF!,0),8)</f>
        <v>#REF!</v>
      </c>
      <c r="V79" t="e">
        <f>INDEX(#REF!,MATCH(EN_work!$D79,#REF!,0),9)</f>
        <v>#REF!</v>
      </c>
      <c r="W79" t="s">
        <v>26</v>
      </c>
      <c r="X79" t="s">
        <v>32</v>
      </c>
    </row>
    <row r="80" spans="1:24" ht="25" x14ac:dyDescent="0.25">
      <c r="A80">
        <v>79</v>
      </c>
      <c r="B80" t="s">
        <v>217</v>
      </c>
      <c r="C80" t="str">
        <f t="shared" si="12"/>
        <v>132280015</v>
      </c>
      <c r="D80" s="19">
        <v>132280015</v>
      </c>
      <c r="E80" t="e">
        <f>VLOOKUP(D80,#REF!,2,FALSE)</f>
        <v>#REF!</v>
      </c>
      <c r="F80" t="str">
        <f>VLOOKUP(D80,'combined sheet'!$B$2:$C$194,2,FALSE)</f>
        <v>22国能新能GN001</v>
      </c>
      <c r="G80" t="str">
        <f t="shared" si="13"/>
        <v>22</v>
      </c>
      <c r="H80" t="str">
        <f>LEFT(O80,LEN(O80)-14)</f>
        <v>SHNE</v>
      </c>
      <c r="I80" t="str">
        <f t="shared" si="14"/>
        <v>SHNE</v>
      </c>
      <c r="J80" t="str">
        <f t="shared" ref="J80:J87" si="16">RIGHT(F80,5)</f>
        <v>GN001</v>
      </c>
      <c r="L80" s="27" t="str">
        <f t="shared" si="15"/>
        <v xml:space="preserve">22 SHNE GN001 </v>
      </c>
      <c r="M80" t="e">
        <f>INDEX(#REF!,MATCH(EN_work!D80,#REF!,0),7)</f>
        <v>#REF!</v>
      </c>
      <c r="N80" s="28" t="s">
        <v>29</v>
      </c>
      <c r="O80" t="s">
        <v>218</v>
      </c>
      <c r="P80" t="s">
        <v>24</v>
      </c>
      <c r="Q80" t="s">
        <v>209</v>
      </c>
      <c r="R80">
        <v>2022</v>
      </c>
      <c r="S80" s="30">
        <v>44616</v>
      </c>
      <c r="T80" s="31">
        <v>10</v>
      </c>
      <c r="U80" t="e">
        <f>INDEX(#REF!,MATCH(EN_work!$D80,#REF!,0),8)</f>
        <v>#REF!</v>
      </c>
      <c r="V80" t="e">
        <f>INDEX(#REF!,MATCH(EN_work!$D80,#REF!,0),9)</f>
        <v>#REF!</v>
      </c>
      <c r="W80" t="s">
        <v>26</v>
      </c>
      <c r="X80" t="s">
        <v>32</v>
      </c>
    </row>
    <row r="81" spans="1:24" ht="25" x14ac:dyDescent="0.25">
      <c r="A81">
        <v>80</v>
      </c>
      <c r="B81" t="s">
        <v>219</v>
      </c>
      <c r="C81" t="str">
        <f t="shared" si="12"/>
        <v>132280087</v>
      </c>
      <c r="D81" s="19">
        <v>132280087</v>
      </c>
      <c r="E81" t="e">
        <f>VLOOKUP(D81,#REF!,2,FALSE)</f>
        <v>#REF!</v>
      </c>
      <c r="F81" t="str">
        <f>VLOOKUP(D81,'combined sheet'!$B$2:$C$194,2,FALSE)</f>
        <v>22国能新能GN002</v>
      </c>
      <c r="G81" t="str">
        <f t="shared" si="13"/>
        <v>22</v>
      </c>
      <c r="H81" t="str">
        <f>LEFT(O81,LEN(O81)-14)</f>
        <v>NATIONAL ENERGY GROUP NEW ENERGY</v>
      </c>
      <c r="I81" t="str">
        <f t="shared" si="14"/>
        <v>NATIONAL ENERGY GROUP NEW ENERGY</v>
      </c>
      <c r="J81" t="str">
        <f t="shared" si="16"/>
        <v>GN002</v>
      </c>
      <c r="L81" s="27" t="str">
        <f t="shared" si="15"/>
        <v xml:space="preserve">22 NATIONAL ENERGY GROUP NEW ENERGY GN002 </v>
      </c>
      <c r="M81" t="e">
        <f>INDEX(#REF!,MATCH(EN_work!D81,#REF!,0),7)</f>
        <v>#REF!</v>
      </c>
      <c r="N81" s="28" t="s">
        <v>29</v>
      </c>
      <c r="O81" t="s">
        <v>220</v>
      </c>
      <c r="P81" t="s">
        <v>24</v>
      </c>
      <c r="Q81" t="s">
        <v>209</v>
      </c>
      <c r="R81">
        <v>2022</v>
      </c>
      <c r="S81" s="30">
        <v>44823</v>
      </c>
      <c r="T81" s="31">
        <v>10</v>
      </c>
      <c r="U81" t="e">
        <f>INDEX(#REF!,MATCH(EN_work!$D81,#REF!,0),8)</f>
        <v>#REF!</v>
      </c>
      <c r="V81" t="e">
        <f>INDEX(#REF!,MATCH(EN_work!$D81,#REF!,0),9)</f>
        <v>#REF!</v>
      </c>
      <c r="W81" t="s">
        <v>26</v>
      </c>
      <c r="X81" t="s">
        <v>45</v>
      </c>
    </row>
    <row r="82" spans="1:24" x14ac:dyDescent="0.25">
      <c r="A82">
        <v>81</v>
      </c>
      <c r="B82" t="s">
        <v>221</v>
      </c>
      <c r="C82" t="str">
        <f t="shared" si="12"/>
        <v>131900006</v>
      </c>
      <c r="D82" s="19">
        <v>131900006</v>
      </c>
      <c r="E82" t="e">
        <f>VLOOKUP(D82,#REF!,2,FALSE)</f>
        <v>#REF!</v>
      </c>
      <c r="F82" t="str">
        <f>VLOOKUP(D82,'combined sheet'!$B$2:$C$194,2,FALSE)</f>
        <v>19南京地铁GN001</v>
      </c>
      <c r="G82" t="str">
        <f t="shared" si="13"/>
        <v>19</v>
      </c>
      <c r="H82" t="str">
        <f>LEFT(O82,LEN(O82)-16)</f>
        <v>NANJING METRO GROUP</v>
      </c>
      <c r="I82" t="str">
        <f t="shared" si="14"/>
        <v>NANJING METRO GROUP</v>
      </c>
      <c r="J82" t="str">
        <f t="shared" si="16"/>
        <v>GN001</v>
      </c>
      <c r="L82" s="27" t="str">
        <f t="shared" si="15"/>
        <v xml:space="preserve">19 NANJING METRO GROUP GN001 </v>
      </c>
      <c r="M82" t="e">
        <f>INDEX(#REF!,MATCH(EN_work!D82,#REF!,0),7)</f>
        <v>#REF!</v>
      </c>
      <c r="N82" s="28" t="s">
        <v>42</v>
      </c>
      <c r="O82" t="s">
        <v>222</v>
      </c>
      <c r="P82" t="s">
        <v>24</v>
      </c>
      <c r="Q82" t="s">
        <v>223</v>
      </c>
      <c r="R82">
        <v>2019</v>
      </c>
      <c r="S82" s="30">
        <v>43538</v>
      </c>
      <c r="T82" s="31">
        <v>20</v>
      </c>
      <c r="U82" t="e">
        <f>INDEX(#REF!,MATCH(EN_work!$D82,#REF!,0),8)</f>
        <v>#REF!</v>
      </c>
      <c r="V82" t="e">
        <f>INDEX(#REF!,MATCH(EN_work!$D82,#REF!,0),9)</f>
        <v>#REF!</v>
      </c>
      <c r="W82" t="s">
        <v>26</v>
      </c>
      <c r="X82" t="s">
        <v>76</v>
      </c>
    </row>
    <row r="83" spans="1:24" x14ac:dyDescent="0.25">
      <c r="A83">
        <v>82</v>
      </c>
      <c r="B83" t="s">
        <v>224</v>
      </c>
      <c r="C83" t="str">
        <f t="shared" si="12"/>
        <v>132100040</v>
      </c>
      <c r="D83" s="19">
        <v>132100040</v>
      </c>
      <c r="E83" t="e">
        <f>VLOOKUP(D83,#REF!,2,FALSE)</f>
        <v>#REF!</v>
      </c>
      <c r="F83" t="str">
        <f>VLOOKUP(D83,'combined sheet'!$B$2:$C$194,2,FALSE)</f>
        <v>21南京地铁GN001</v>
      </c>
      <c r="G83" t="str">
        <f t="shared" si="13"/>
        <v>21</v>
      </c>
      <c r="H83" t="str">
        <f>LEFT(O83,LEN(O83)-16)</f>
        <v>NANJING METRO</v>
      </c>
      <c r="I83" t="str">
        <f t="shared" si="14"/>
        <v>NANJING METRO</v>
      </c>
      <c r="J83" t="str">
        <f t="shared" si="16"/>
        <v>GN001</v>
      </c>
      <c r="K83" t="str">
        <f>VLOOKUP(D83,'special label'!$D$2:$H$127,5,)</f>
        <v>(Carbon Neutral Bond)</v>
      </c>
      <c r="L83" s="27" t="str">
        <f t="shared" si="15"/>
        <v>21 NANJING METRO GN001 (Carbon Neutral Bond)</v>
      </c>
      <c r="M83" t="e">
        <f>INDEX(#REF!,MATCH(EN_work!D83,#REF!,0),7)</f>
        <v>#REF!</v>
      </c>
      <c r="N83" s="28" t="s">
        <v>42</v>
      </c>
      <c r="O83" t="s">
        <v>225</v>
      </c>
      <c r="P83" t="s">
        <v>24</v>
      </c>
      <c r="Q83" t="s">
        <v>223</v>
      </c>
      <c r="R83">
        <v>2021</v>
      </c>
      <c r="S83" s="30">
        <v>44312</v>
      </c>
      <c r="T83" s="31">
        <v>10</v>
      </c>
      <c r="U83" t="e">
        <f>INDEX(#REF!,MATCH(EN_work!$D83,#REF!,0),8)</f>
        <v>#REF!</v>
      </c>
      <c r="V83" t="e">
        <f>INDEX(#REF!,MATCH(EN_work!$D83,#REF!,0),9)</f>
        <v>#REF!</v>
      </c>
      <c r="W83" t="s">
        <v>26</v>
      </c>
      <c r="X83" t="s">
        <v>27</v>
      </c>
    </row>
    <row r="84" spans="1:24" x14ac:dyDescent="0.25">
      <c r="A84">
        <v>83</v>
      </c>
      <c r="B84" t="s">
        <v>226</v>
      </c>
      <c r="C84" t="str">
        <f t="shared" si="12"/>
        <v>132100126</v>
      </c>
      <c r="D84" s="19">
        <v>132100126</v>
      </c>
      <c r="E84" t="e">
        <f>VLOOKUP(D84,#REF!,2,FALSE)</f>
        <v>#REF!</v>
      </c>
      <c r="F84" t="str">
        <f>VLOOKUP(D84,'combined sheet'!$B$2:$C$194,2,FALSE)</f>
        <v>21南京地铁GN002</v>
      </c>
      <c r="G84" t="str">
        <f t="shared" si="13"/>
        <v>21</v>
      </c>
      <c r="H84" t="str">
        <f>LEFT(O84,LEN(O84)-16)</f>
        <v>NANJING METRO</v>
      </c>
      <c r="I84" t="str">
        <f t="shared" si="14"/>
        <v>NANJING METRO</v>
      </c>
      <c r="J84" t="str">
        <f t="shared" si="16"/>
        <v>GN002</v>
      </c>
      <c r="K84" t="str">
        <f>VLOOKUP(D84,'special label'!$D$2:$H$127,5,)</f>
        <v>(Carbon Neutral Bond)</v>
      </c>
      <c r="L84" s="27" t="str">
        <f t="shared" si="15"/>
        <v>21 NANJING METRO GN002 (Carbon Neutral Bond)</v>
      </c>
      <c r="M84" t="e">
        <f>INDEX(#REF!,MATCH(EN_work!D84,#REF!,0),7)</f>
        <v>#REF!</v>
      </c>
      <c r="N84" s="28" t="s">
        <v>42</v>
      </c>
      <c r="O84" t="s">
        <v>227</v>
      </c>
      <c r="P84" t="s">
        <v>24</v>
      </c>
      <c r="Q84" t="s">
        <v>223</v>
      </c>
      <c r="R84">
        <v>2021</v>
      </c>
      <c r="S84" s="30">
        <v>44487</v>
      </c>
      <c r="T84" s="31">
        <v>10</v>
      </c>
      <c r="U84" t="e">
        <f>INDEX(#REF!,MATCH(EN_work!$D84,#REF!,0),8)</f>
        <v>#REF!</v>
      </c>
      <c r="V84" t="e">
        <f>INDEX(#REF!,MATCH(EN_work!$D84,#REF!,0),9)</f>
        <v>#REF!</v>
      </c>
      <c r="W84" t="s">
        <v>26</v>
      </c>
      <c r="X84" t="s">
        <v>32</v>
      </c>
    </row>
    <row r="85" spans="1:24" x14ac:dyDescent="0.25">
      <c r="A85">
        <v>84</v>
      </c>
      <c r="B85" t="s">
        <v>228</v>
      </c>
      <c r="C85" t="str">
        <f t="shared" si="12"/>
        <v>132280077</v>
      </c>
      <c r="D85" s="19">
        <v>132280077</v>
      </c>
      <c r="E85" t="e">
        <f>VLOOKUP(D85,#REF!,2,FALSE)</f>
        <v>#REF!</v>
      </c>
      <c r="F85" t="str">
        <f>VLOOKUP(D85,'combined sheet'!$B$2:$C$194,2,FALSE)</f>
        <v>22南昌轨交GN004</v>
      </c>
      <c r="G85" t="str">
        <f t="shared" si="13"/>
        <v>22</v>
      </c>
      <c r="H85" t="str">
        <f>LEFT(O85,LEN(O85)-14)</f>
        <v>NANCHANG METRO</v>
      </c>
      <c r="I85" t="str">
        <f t="shared" si="14"/>
        <v>NANCHANG METRO</v>
      </c>
      <c r="J85" t="str">
        <f t="shared" si="16"/>
        <v>GN004</v>
      </c>
      <c r="L85" s="27" t="str">
        <f t="shared" si="15"/>
        <v xml:space="preserve">22 NANCHANG METRO GN004 </v>
      </c>
      <c r="M85" t="e">
        <f>INDEX(#REF!,MATCH(EN_work!D85,#REF!,0),7)</f>
        <v>#REF!</v>
      </c>
      <c r="N85" s="28" t="s">
        <v>42</v>
      </c>
      <c r="O85" t="s">
        <v>229</v>
      </c>
      <c r="P85" t="s">
        <v>24</v>
      </c>
      <c r="Q85" t="s">
        <v>230</v>
      </c>
      <c r="R85">
        <v>2022</v>
      </c>
      <c r="S85" s="30">
        <v>44791</v>
      </c>
      <c r="T85" s="31">
        <v>5</v>
      </c>
      <c r="U85" t="e">
        <f>INDEX(#REF!,MATCH(EN_work!$D85,#REF!,0),8)</f>
        <v>#REF!</v>
      </c>
      <c r="V85" t="e">
        <f>INDEX(#REF!,MATCH(EN_work!$D85,#REF!,0),9)</f>
        <v>#REF!</v>
      </c>
      <c r="W85" t="s">
        <v>26</v>
      </c>
      <c r="X85" t="s">
        <v>45</v>
      </c>
    </row>
    <row r="86" spans="1:24" x14ac:dyDescent="0.25">
      <c r="A86">
        <v>85</v>
      </c>
      <c r="B86" t="s">
        <v>231</v>
      </c>
      <c r="C86" t="str">
        <f t="shared" si="12"/>
        <v>132280099</v>
      </c>
      <c r="D86" s="19">
        <v>132280099</v>
      </c>
      <c r="E86" t="e">
        <f>VLOOKUP(D86,#REF!,2,FALSE)</f>
        <v>#REF!</v>
      </c>
      <c r="F86" t="str">
        <f>VLOOKUP(D86,'combined sheet'!$B$2:$C$194,2,FALSE)</f>
        <v>22南昌轨交GN005</v>
      </c>
      <c r="G86" t="str">
        <f t="shared" si="13"/>
        <v>22</v>
      </c>
      <c r="H86" t="str">
        <f>LEFT(O86,LEN(O86)-14)</f>
        <v>NANCHANG METRO</v>
      </c>
      <c r="I86" t="str">
        <f t="shared" si="14"/>
        <v>NANCHANG METRO</v>
      </c>
      <c r="J86" t="str">
        <f t="shared" si="16"/>
        <v>GN005</v>
      </c>
      <c r="L86" s="27" t="str">
        <f t="shared" si="15"/>
        <v xml:space="preserve">22 NANCHANG METRO GN005 </v>
      </c>
      <c r="M86" t="e">
        <f>INDEX(#REF!,MATCH(EN_work!D86,#REF!,0),7)</f>
        <v>#REF!</v>
      </c>
      <c r="N86" s="28" t="s">
        <v>42</v>
      </c>
      <c r="O86" t="s">
        <v>232</v>
      </c>
      <c r="P86" t="s">
        <v>24</v>
      </c>
      <c r="Q86" t="s">
        <v>230</v>
      </c>
      <c r="R86">
        <v>2022</v>
      </c>
      <c r="S86" s="30">
        <v>44842</v>
      </c>
      <c r="T86" s="31">
        <v>10</v>
      </c>
      <c r="U86" t="e">
        <f>INDEX(#REF!,MATCH(EN_work!$D86,#REF!,0),8)</f>
        <v>#REF!</v>
      </c>
      <c r="V86" t="e">
        <f>INDEX(#REF!,MATCH(EN_work!$D86,#REF!,0),9)</f>
        <v>#REF!</v>
      </c>
      <c r="W86" t="s">
        <v>26</v>
      </c>
      <c r="X86" t="s">
        <v>45</v>
      </c>
    </row>
    <row r="87" spans="1:24" x14ac:dyDescent="0.25">
      <c r="A87">
        <v>86</v>
      </c>
      <c r="B87" t="s">
        <v>233</v>
      </c>
      <c r="C87" t="str">
        <f t="shared" si="12"/>
        <v>132280117</v>
      </c>
      <c r="D87" s="19">
        <v>132280117</v>
      </c>
      <c r="E87" t="e">
        <f>VLOOKUP(D87,#REF!,2,FALSE)</f>
        <v>#REF!</v>
      </c>
      <c r="F87" t="str">
        <f>VLOOKUP(D87,'combined sheet'!$B$2:$C$194,2,FALSE)</f>
        <v>22南昌轨交GN006</v>
      </c>
      <c r="G87" t="str">
        <f t="shared" si="13"/>
        <v>22</v>
      </c>
      <c r="H87" t="str">
        <f>LEFT(O87,LEN(O87)-18)</f>
        <v>NANCHANG METRO</v>
      </c>
      <c r="I87" t="str">
        <f t="shared" si="14"/>
        <v>NANCHANG METRO</v>
      </c>
      <c r="J87" t="str">
        <f t="shared" si="16"/>
        <v>GN006</v>
      </c>
      <c r="L87" s="27" t="str">
        <f t="shared" si="15"/>
        <v xml:space="preserve">22 NANCHANG METRO GN006 </v>
      </c>
      <c r="M87" t="e">
        <f>INDEX(#REF!,MATCH(EN_work!D87,#REF!,0),7)</f>
        <v>#REF!</v>
      </c>
      <c r="N87" s="28" t="s">
        <v>42</v>
      </c>
      <c r="O87" t="s">
        <v>234</v>
      </c>
      <c r="P87" t="s">
        <v>24</v>
      </c>
      <c r="Q87" t="s">
        <v>230</v>
      </c>
      <c r="R87">
        <v>2022</v>
      </c>
      <c r="S87" s="30">
        <v>44902</v>
      </c>
      <c r="T87" s="31">
        <v>5</v>
      </c>
      <c r="U87" t="e">
        <f>INDEX(#REF!,MATCH(EN_work!$D87,#REF!,0),8)</f>
        <v>#REF!</v>
      </c>
      <c r="V87" t="e">
        <f>INDEX(#REF!,MATCH(EN_work!$D87,#REF!,0),9)</f>
        <v>#REF!</v>
      </c>
      <c r="W87" t="s">
        <v>26</v>
      </c>
      <c r="X87" t="s">
        <v>45</v>
      </c>
    </row>
    <row r="88" spans="1:24" x14ac:dyDescent="0.25">
      <c r="A88">
        <v>87</v>
      </c>
      <c r="B88" t="s">
        <v>235</v>
      </c>
      <c r="C88" t="str">
        <f t="shared" si="12"/>
        <v>102380053</v>
      </c>
      <c r="D88" s="19">
        <v>102380053</v>
      </c>
      <c r="E88" t="e">
        <f>VLOOKUP(D88,#REF!,2,FALSE)</f>
        <v>#REF!</v>
      </c>
      <c r="F88" t="str">
        <f>VLOOKUP(D88,'combined sheet'!$B$2:$C$194,2,FALSE)</f>
        <v>23南昌轨交MTN001</v>
      </c>
      <c r="G88" t="str">
        <f t="shared" si="13"/>
        <v>23</v>
      </c>
      <c r="H88" t="str">
        <f>LEFT(O88,LEN(O88)-18)</f>
        <v>NANCHANG METRO</v>
      </c>
      <c r="I88" t="str">
        <f t="shared" si="14"/>
        <v>NANCHANG METRO</v>
      </c>
      <c r="J88" t="str">
        <f>RIGHT(F88,6)</f>
        <v>MTN001</v>
      </c>
      <c r="K88" t="str">
        <f>VLOOKUP(D88,'special label'!$D$2:$H$127,5,)</f>
        <v>(Green)</v>
      </c>
      <c r="L88" s="27" t="str">
        <f t="shared" si="15"/>
        <v>23 NANCHANG METRO MTN001 (Green)</v>
      </c>
      <c r="M88" t="e">
        <f>INDEX(#REF!,MATCH(EN_work!D88,#REF!,0),7)</f>
        <v>#REF!</v>
      </c>
      <c r="N88" s="28" t="s">
        <v>42</v>
      </c>
      <c r="O88" t="s">
        <v>236</v>
      </c>
      <c r="P88" t="s">
        <v>24</v>
      </c>
      <c r="Q88" t="s">
        <v>230</v>
      </c>
      <c r="R88">
        <v>2023</v>
      </c>
      <c r="S88" s="30">
        <v>44938</v>
      </c>
      <c r="T88" s="31">
        <v>10</v>
      </c>
      <c r="U88" t="e">
        <f>INDEX(#REF!,MATCH(EN_work!$D88,#REF!,0),8)</f>
        <v>#REF!</v>
      </c>
      <c r="V88" t="e">
        <f>INDEX(#REF!,MATCH(EN_work!$D88,#REF!,0),9)</f>
        <v>#REF!</v>
      </c>
      <c r="W88" t="s">
        <v>26</v>
      </c>
      <c r="X88" t="s">
        <v>45</v>
      </c>
    </row>
    <row r="89" spans="1:24" x14ac:dyDescent="0.25">
      <c r="A89">
        <v>88</v>
      </c>
      <c r="B89" t="s">
        <v>237</v>
      </c>
      <c r="C89" t="str">
        <f t="shared" si="12"/>
        <v>132100003</v>
      </c>
      <c r="D89" s="19">
        <v>132100003</v>
      </c>
      <c r="E89" t="e">
        <f>VLOOKUP(D89,#REF!,2,FALSE)</f>
        <v>#REF!</v>
      </c>
      <c r="F89" t="str">
        <f>VLOOKUP(D89,'combined sheet'!$B$2:$C$194,2,FALSE)</f>
        <v>21鲁能新能GN001</v>
      </c>
      <c r="G89" t="str">
        <f t="shared" si="13"/>
        <v>21</v>
      </c>
      <c r="H89" t="str">
        <f>LEFT(O89,LEN(O89)-16)</f>
        <v>LUNENG NEW ENERGY (GROUP)</v>
      </c>
      <c r="I89" t="str">
        <f t="shared" si="14"/>
        <v>LUNENG NEW ENERGY (GROUP)</v>
      </c>
      <c r="J89" t="str">
        <f>RIGHT(F89,5)</f>
        <v>GN001</v>
      </c>
      <c r="L89" s="27" t="str">
        <f t="shared" si="15"/>
        <v xml:space="preserve">21 LUNENG NEW ENERGY (GROUP) GN001 </v>
      </c>
      <c r="M89" t="e">
        <f>INDEX(#REF!,MATCH(EN_work!D89,#REF!,0),7)</f>
        <v>#REF!</v>
      </c>
      <c r="N89" s="28" t="s">
        <v>34</v>
      </c>
      <c r="O89" t="s">
        <v>238</v>
      </c>
      <c r="P89" t="s">
        <v>24</v>
      </c>
      <c r="Q89" t="s">
        <v>239</v>
      </c>
      <c r="R89">
        <v>2021</v>
      </c>
      <c r="S89" s="30">
        <v>44223</v>
      </c>
      <c r="T89" s="31">
        <v>10</v>
      </c>
      <c r="U89" t="e">
        <f>INDEX(#REF!,MATCH(EN_work!$D89,#REF!,0),8)</f>
        <v>#REF!</v>
      </c>
      <c r="V89" t="e">
        <f>INDEX(#REF!,MATCH(EN_work!$D89,#REF!,0),9)</f>
        <v>#REF!</v>
      </c>
      <c r="W89" t="s">
        <v>26</v>
      </c>
      <c r="X89" t="s">
        <v>27</v>
      </c>
    </row>
    <row r="90" spans="1:24" x14ac:dyDescent="0.25">
      <c r="A90">
        <v>89</v>
      </c>
      <c r="B90" t="s">
        <v>240</v>
      </c>
      <c r="C90" t="str">
        <f t="shared" si="12"/>
        <v>132100085</v>
      </c>
      <c r="D90" s="19">
        <v>132100085</v>
      </c>
      <c r="E90" t="e">
        <f>VLOOKUP(D90,#REF!,2,FALSE)</f>
        <v>#REF!</v>
      </c>
      <c r="F90" t="str">
        <f>VLOOKUP(D90,'combined sheet'!$B$2:$C$194,2,FALSE)</f>
        <v>21龙源电力GN001</v>
      </c>
      <c r="G90" t="str">
        <f t="shared" si="13"/>
        <v>21</v>
      </c>
      <c r="H90" t="str">
        <f>LEFT(O90,LEN(O90)-16)</f>
        <v>LONGYUAN POWER</v>
      </c>
      <c r="I90" t="str">
        <f t="shared" si="14"/>
        <v>LONGYUAN POWER</v>
      </c>
      <c r="J90" t="str">
        <f>RIGHT(F90,5)</f>
        <v>GN001</v>
      </c>
      <c r="K90" t="str">
        <f>VLOOKUP(D90,'special label'!$D$2:$H$127,5,)</f>
        <v>(Carbon Neutral Bond)</v>
      </c>
      <c r="L90" s="27" t="str">
        <f t="shared" si="15"/>
        <v>21 LONGYUAN POWER GN001 (Carbon Neutral Bond)</v>
      </c>
      <c r="M90" t="e">
        <f>INDEX(#REF!,MATCH(EN_work!D90,#REF!,0),7)</f>
        <v>#REF!</v>
      </c>
      <c r="N90" s="28" t="s">
        <v>34</v>
      </c>
      <c r="O90" t="s">
        <v>241</v>
      </c>
      <c r="P90" t="s">
        <v>24</v>
      </c>
      <c r="Q90" t="s">
        <v>242</v>
      </c>
      <c r="R90">
        <v>2021</v>
      </c>
      <c r="S90" s="30">
        <v>44412</v>
      </c>
      <c r="T90" s="31">
        <v>7.91</v>
      </c>
      <c r="U90" t="e">
        <f>INDEX(#REF!,MATCH(EN_work!$D90,#REF!,0),8)</f>
        <v>#REF!</v>
      </c>
      <c r="V90" t="e">
        <f>INDEX(#REF!,MATCH(EN_work!$D90,#REF!,0),9)</f>
        <v>#REF!</v>
      </c>
      <c r="W90" t="s">
        <v>26</v>
      </c>
      <c r="X90" t="s">
        <v>27</v>
      </c>
    </row>
    <row r="91" spans="1:24" x14ac:dyDescent="0.25">
      <c r="A91">
        <v>90</v>
      </c>
      <c r="B91" t="s">
        <v>243</v>
      </c>
      <c r="C91" t="str">
        <f t="shared" si="12"/>
        <v>132100159</v>
      </c>
      <c r="D91" s="19">
        <v>132100159</v>
      </c>
      <c r="E91" t="e">
        <f>VLOOKUP(D91,#REF!,2,FALSE)</f>
        <v>#REF!</v>
      </c>
      <c r="F91" t="str">
        <f>VLOOKUP(D91,'combined sheet'!$B$2:$C$194,2,FALSE)</f>
        <v>21龙源电力GN002</v>
      </c>
      <c r="G91" t="str">
        <f t="shared" si="13"/>
        <v>21</v>
      </c>
      <c r="H91" t="str">
        <f>LEFT(O91,LEN(O91)-14)</f>
        <v>LONGYUAN POWER</v>
      </c>
      <c r="I91" t="str">
        <f t="shared" si="14"/>
        <v>LONGYUAN POWER</v>
      </c>
      <c r="J91" t="str">
        <f>RIGHT(F91,5)</f>
        <v>GN002</v>
      </c>
      <c r="L91" s="27" t="str">
        <f t="shared" si="15"/>
        <v xml:space="preserve">21 LONGYUAN POWER GN002 </v>
      </c>
      <c r="M91" t="e">
        <f>INDEX(#REF!,MATCH(EN_work!D91,#REF!,0),7)</f>
        <v>#REF!</v>
      </c>
      <c r="N91" s="28" t="s">
        <v>34</v>
      </c>
      <c r="O91" t="s">
        <v>244</v>
      </c>
      <c r="P91" t="s">
        <v>24</v>
      </c>
      <c r="Q91" t="s">
        <v>242</v>
      </c>
      <c r="R91">
        <v>2021</v>
      </c>
      <c r="S91" s="30">
        <v>44532</v>
      </c>
      <c r="T91" s="31">
        <v>29.9</v>
      </c>
      <c r="U91" t="e">
        <f>INDEX(#REF!,MATCH(EN_work!$D91,#REF!,0),8)</f>
        <v>#REF!</v>
      </c>
      <c r="V91" t="e">
        <f>INDEX(#REF!,MATCH(EN_work!$D91,#REF!,0),9)</f>
        <v>#REF!</v>
      </c>
      <c r="W91" t="s">
        <v>26</v>
      </c>
      <c r="X91" t="s">
        <v>32</v>
      </c>
    </row>
    <row r="92" spans="1:24" x14ac:dyDescent="0.25">
      <c r="A92">
        <v>91</v>
      </c>
      <c r="B92" t="s">
        <v>245</v>
      </c>
      <c r="C92" t="str">
        <f t="shared" si="12"/>
        <v>132280047</v>
      </c>
      <c r="D92" s="19">
        <v>132280047</v>
      </c>
      <c r="E92" t="e">
        <f>VLOOKUP(D92,#REF!,2,FALSE)</f>
        <v>#REF!</v>
      </c>
      <c r="F92" t="str">
        <f>VLOOKUP(D92,'combined sheet'!$B$2:$C$194,2,FALSE)</f>
        <v>22龙源电力GN001</v>
      </c>
      <c r="G92" t="str">
        <f t="shared" si="13"/>
        <v>22</v>
      </c>
      <c r="H92" t="str">
        <f>LEFT(O92,LEN(O92)-18)</f>
        <v>LONGYUAN POWER</v>
      </c>
      <c r="I92" t="str">
        <f t="shared" si="14"/>
        <v>LONGYUAN POWER</v>
      </c>
      <c r="J92" t="str">
        <f>RIGHT(F92,5)</f>
        <v>GN001</v>
      </c>
      <c r="L92" s="27" t="str">
        <f t="shared" si="15"/>
        <v xml:space="preserve">22 LONGYUAN POWER GN001 </v>
      </c>
      <c r="M92" t="e">
        <f>INDEX(#REF!,MATCH(EN_work!D92,#REF!,0),7)</f>
        <v>#REF!</v>
      </c>
      <c r="N92" s="28" t="s">
        <v>34</v>
      </c>
      <c r="O92" t="s">
        <v>246</v>
      </c>
      <c r="P92" t="s">
        <v>24</v>
      </c>
      <c r="Q92" t="s">
        <v>242</v>
      </c>
      <c r="R92">
        <v>2022</v>
      </c>
      <c r="S92" s="30">
        <v>44693</v>
      </c>
      <c r="T92" s="31">
        <v>15</v>
      </c>
      <c r="U92" t="e">
        <f>INDEX(#REF!,MATCH(EN_work!$D92,#REF!,0),8)</f>
        <v>#REF!</v>
      </c>
      <c r="V92" t="e">
        <f>INDEX(#REF!,MATCH(EN_work!$D92,#REF!,0),9)</f>
        <v>#REF!</v>
      </c>
      <c r="W92" t="s">
        <v>26</v>
      </c>
      <c r="X92" t="s">
        <v>32</v>
      </c>
    </row>
    <row r="93" spans="1:24" x14ac:dyDescent="0.25">
      <c r="A93">
        <v>92</v>
      </c>
      <c r="B93" t="s">
        <v>247</v>
      </c>
      <c r="C93" t="str">
        <f t="shared" si="12"/>
        <v>102101465</v>
      </c>
      <c r="D93" s="19">
        <v>102101465</v>
      </c>
      <c r="E93" t="e">
        <f>VLOOKUP(D93,#REF!,2,FALSE)</f>
        <v>#REF!</v>
      </c>
      <c r="F93" t="str">
        <f>VLOOKUP(D93,'combined sheet'!$B$2:$C$194,2,FALSE)</f>
        <v>21昆明轨道MTN001</v>
      </c>
      <c r="G93" t="str">
        <f t="shared" si="13"/>
        <v>21</v>
      </c>
      <c r="H93" t="str">
        <f>LEFT(O93,LEN(O93)-14)</f>
        <v>KRTG</v>
      </c>
      <c r="I93" t="str">
        <f t="shared" si="14"/>
        <v>KRTG</v>
      </c>
      <c r="J93" t="str">
        <f>RIGHT(F93,6)</f>
        <v>MTN001</v>
      </c>
      <c r="K93" t="str">
        <f>VLOOKUP(D93,'special label'!$D$2:$H$127,5,)</f>
        <v>(Green)</v>
      </c>
      <c r="L93" s="27" t="str">
        <f t="shared" si="15"/>
        <v>21 KRTG MTN001 (Green)</v>
      </c>
      <c r="M93" t="e">
        <f>INDEX(#REF!,MATCH(EN_work!D93,#REF!,0),7)</f>
        <v>#REF!</v>
      </c>
      <c r="N93" s="28" t="s">
        <v>42</v>
      </c>
      <c r="O93" t="s">
        <v>248</v>
      </c>
      <c r="P93" t="s">
        <v>24</v>
      </c>
      <c r="Q93" t="s">
        <v>249</v>
      </c>
      <c r="R93">
        <v>2021</v>
      </c>
      <c r="S93" s="30">
        <v>44413</v>
      </c>
      <c r="T93" s="31">
        <v>15</v>
      </c>
      <c r="U93" t="e">
        <f>INDEX(#REF!,MATCH(EN_work!$D93,#REF!,0),8)</f>
        <v>#REF!</v>
      </c>
      <c r="V93" t="e">
        <f>INDEX(#REF!,MATCH(EN_work!$D93,#REF!,0),9)</f>
        <v>#REF!</v>
      </c>
      <c r="W93" t="s">
        <v>26</v>
      </c>
      <c r="X93" t="s">
        <v>27</v>
      </c>
    </row>
    <row r="94" spans="1:24" x14ac:dyDescent="0.25">
      <c r="A94">
        <v>93</v>
      </c>
      <c r="B94" t="s">
        <v>250</v>
      </c>
      <c r="C94" t="str">
        <f t="shared" si="12"/>
        <v>102101752</v>
      </c>
      <c r="D94" s="19">
        <v>102101752</v>
      </c>
      <c r="E94" t="e">
        <f>VLOOKUP(D94,#REF!,2,FALSE)</f>
        <v>#REF!</v>
      </c>
      <c r="F94" t="str">
        <f>VLOOKUP(D94,'combined sheet'!$B$2:$C$194,2,FALSE)</f>
        <v>21昆明轨道MTN002</v>
      </c>
      <c r="G94" t="str">
        <f t="shared" si="13"/>
        <v>21</v>
      </c>
      <c r="H94" t="str">
        <f>LEFT(O94,LEN(O94)-16)</f>
        <v>KRTG</v>
      </c>
      <c r="I94" t="str">
        <f t="shared" si="14"/>
        <v>KRTG</v>
      </c>
      <c r="J94" t="str">
        <f>RIGHT(F94,6)</f>
        <v>MTN002</v>
      </c>
      <c r="K94" t="str">
        <f>VLOOKUP(D94,'special label'!$D$2:$H$127,5,)</f>
        <v>(Green)</v>
      </c>
      <c r="L94" s="27" t="str">
        <f t="shared" si="15"/>
        <v>21 KRTG MTN002 (Green)</v>
      </c>
      <c r="M94" t="e">
        <f>INDEX(#REF!,MATCH(EN_work!D94,#REF!,0),7)</f>
        <v>#REF!</v>
      </c>
      <c r="N94" s="28" t="s">
        <v>42</v>
      </c>
      <c r="O94" t="s">
        <v>251</v>
      </c>
      <c r="P94" t="s">
        <v>24</v>
      </c>
      <c r="Q94" t="s">
        <v>249</v>
      </c>
      <c r="R94">
        <v>2021</v>
      </c>
      <c r="S94" s="30">
        <v>44439</v>
      </c>
      <c r="T94" s="31">
        <v>15</v>
      </c>
      <c r="U94" t="e">
        <f>INDEX(#REF!,MATCH(EN_work!$D94,#REF!,0),8)</f>
        <v>#REF!</v>
      </c>
      <c r="V94" t="e">
        <f>INDEX(#REF!,MATCH(EN_work!$D94,#REF!,0),9)</f>
        <v>#REF!</v>
      </c>
      <c r="W94" t="s">
        <v>26</v>
      </c>
      <c r="X94" t="s">
        <v>32</v>
      </c>
    </row>
    <row r="95" spans="1:24" x14ac:dyDescent="0.25">
      <c r="A95">
        <v>94</v>
      </c>
      <c r="B95" t="s">
        <v>252</v>
      </c>
      <c r="C95" t="str">
        <f t="shared" si="12"/>
        <v>102180029</v>
      </c>
      <c r="D95" s="19">
        <v>102180029</v>
      </c>
      <c r="E95" t="e">
        <f>VLOOKUP(D95,#REF!,2,FALSE)</f>
        <v>#REF!</v>
      </c>
      <c r="F95" t="str">
        <f>VLOOKUP(D95,'combined sheet'!$B$2:$C$194,2,FALSE)</f>
        <v>21昆明轨道MTN003</v>
      </c>
      <c r="G95" t="str">
        <f t="shared" si="13"/>
        <v>21</v>
      </c>
      <c r="H95" t="str">
        <f>LEFT(O95,LEN(O95)-16)</f>
        <v>Kunming Rail</v>
      </c>
      <c r="I95" t="str">
        <f t="shared" si="14"/>
        <v>KUNMING RAIL</v>
      </c>
      <c r="J95" t="str">
        <f>RIGHT(F95,6)</f>
        <v>MTN003</v>
      </c>
      <c r="K95" t="str">
        <f>VLOOKUP(D95,'special label'!$D$2:$H$127,5,)</f>
        <v>(Green)</v>
      </c>
      <c r="L95" s="27" t="str">
        <f t="shared" si="15"/>
        <v>21 KUNMING RAIL MTN003 (Green)</v>
      </c>
      <c r="M95" t="e">
        <f>INDEX(#REF!,MATCH(EN_work!D95,#REF!,0),7)</f>
        <v>#REF!</v>
      </c>
      <c r="N95" s="28" t="s">
        <v>42</v>
      </c>
      <c r="O95" t="s">
        <v>253</v>
      </c>
      <c r="P95" t="s">
        <v>24</v>
      </c>
      <c r="Q95" t="s">
        <v>249</v>
      </c>
      <c r="R95">
        <v>2021</v>
      </c>
      <c r="S95" s="30">
        <v>44518</v>
      </c>
      <c r="T95" s="31">
        <v>15</v>
      </c>
      <c r="U95" t="e">
        <f>INDEX(#REF!,MATCH(EN_work!$D95,#REF!,0),8)</f>
        <v>#REF!</v>
      </c>
      <c r="V95" t="e">
        <f>INDEX(#REF!,MATCH(EN_work!$D95,#REF!,0),9)</f>
        <v>#REF!</v>
      </c>
      <c r="W95" t="s">
        <v>26</v>
      </c>
      <c r="X95" t="s">
        <v>32</v>
      </c>
    </row>
    <row r="96" spans="1:24" x14ac:dyDescent="0.25">
      <c r="A96">
        <v>95</v>
      </c>
      <c r="B96" t="s">
        <v>254</v>
      </c>
      <c r="C96" t="str">
        <f t="shared" si="12"/>
        <v>102103149</v>
      </c>
      <c r="D96" s="19">
        <v>102103149</v>
      </c>
      <c r="E96" t="e">
        <f>VLOOKUP(D96,#REF!,2,FALSE)</f>
        <v>#REF!</v>
      </c>
      <c r="F96" t="str">
        <f>VLOOKUP(D96,'combined sheet'!$B$2:$C$194,2,FALSE)</f>
        <v>21昆明轨道MTN004</v>
      </c>
      <c r="G96" t="str">
        <f t="shared" si="13"/>
        <v>21</v>
      </c>
      <c r="H96" t="str">
        <f>LEFT(O96,LEN(O96)-14)</f>
        <v>KRTG</v>
      </c>
      <c r="I96" t="str">
        <f t="shared" si="14"/>
        <v>KRTG</v>
      </c>
      <c r="J96" t="str">
        <f>RIGHT(F96,6)</f>
        <v>MTN004</v>
      </c>
      <c r="K96" t="str">
        <f>VLOOKUP(D96,'special label'!$D$2:$H$127,5,)</f>
        <v>(Green)</v>
      </c>
      <c r="L96" s="27" t="str">
        <f t="shared" si="15"/>
        <v>21 KRTG MTN004 (Green)</v>
      </c>
      <c r="M96" t="e">
        <f>INDEX(#REF!,MATCH(EN_work!D96,#REF!,0),7)</f>
        <v>#REF!</v>
      </c>
      <c r="N96" s="28" t="s">
        <v>42</v>
      </c>
      <c r="O96" t="s">
        <v>255</v>
      </c>
      <c r="P96" t="s">
        <v>24</v>
      </c>
      <c r="Q96" t="s">
        <v>249</v>
      </c>
      <c r="R96">
        <v>2021</v>
      </c>
      <c r="S96" s="30">
        <v>44531</v>
      </c>
      <c r="T96" s="31">
        <v>5</v>
      </c>
      <c r="U96" t="e">
        <f>INDEX(#REF!,MATCH(EN_work!$D96,#REF!,0),8)</f>
        <v>#REF!</v>
      </c>
      <c r="V96" t="e">
        <f>INDEX(#REF!,MATCH(EN_work!$D96,#REF!,0),9)</f>
        <v>#REF!</v>
      </c>
      <c r="W96" t="s">
        <v>26</v>
      </c>
      <c r="X96" t="s">
        <v>32</v>
      </c>
    </row>
    <row r="97" spans="1:24" x14ac:dyDescent="0.25">
      <c r="A97">
        <v>96</v>
      </c>
      <c r="B97" t="s">
        <v>256</v>
      </c>
      <c r="C97" t="str">
        <f t="shared" si="12"/>
        <v>012283955</v>
      </c>
      <c r="D97" s="19">
        <v>12283955</v>
      </c>
      <c r="E97" t="e">
        <f>VLOOKUP(D97,#REF!,2,FALSE)</f>
        <v>#REF!</v>
      </c>
      <c r="F97" t="str">
        <f>VLOOKUP(D97,'combined sheet'!$B$2:$C$194,2,FALSE)</f>
        <v>22昆明轨道SCP002</v>
      </c>
      <c r="G97" t="str">
        <f t="shared" si="13"/>
        <v>22</v>
      </c>
      <c r="H97" t="str">
        <f>LEFT(O97,LEN(O97)-14)</f>
        <v>KRTG</v>
      </c>
      <c r="I97" t="str">
        <f t="shared" si="14"/>
        <v>KRTG</v>
      </c>
      <c r="J97" t="str">
        <f>RIGHT(F97,6)</f>
        <v>SCP002</v>
      </c>
      <c r="K97" t="str">
        <f>VLOOKUP(D97,'special label'!$D$2:$H$127,5,)</f>
        <v>(Green)</v>
      </c>
      <c r="L97" s="27" t="str">
        <f t="shared" si="15"/>
        <v>22 KRTG SCP002 (Green)</v>
      </c>
      <c r="M97" t="e">
        <f>INDEX(#REF!,MATCH(EN_work!D97,#REF!,0),7)</f>
        <v>#REF!</v>
      </c>
      <c r="N97" s="28" t="s">
        <v>42</v>
      </c>
      <c r="O97" t="s">
        <v>257</v>
      </c>
      <c r="P97" t="s">
        <v>24</v>
      </c>
      <c r="Q97" t="s">
        <v>249</v>
      </c>
      <c r="R97">
        <v>2022</v>
      </c>
      <c r="S97" s="30">
        <v>44881</v>
      </c>
      <c r="T97" s="31">
        <v>10</v>
      </c>
      <c r="U97" t="e">
        <f>INDEX(#REF!,MATCH(EN_work!$D97,#REF!,0),8)</f>
        <v>#REF!</v>
      </c>
      <c r="V97" t="e">
        <f>INDEX(#REF!,MATCH(EN_work!$D97,#REF!,0),9)</f>
        <v>#REF!</v>
      </c>
      <c r="W97" t="s">
        <v>26</v>
      </c>
      <c r="X97" t="s">
        <v>45</v>
      </c>
    </row>
    <row r="98" spans="1:24" x14ac:dyDescent="0.25">
      <c r="A98">
        <v>97</v>
      </c>
      <c r="B98" t="s">
        <v>258</v>
      </c>
      <c r="C98" t="str">
        <f t="shared" ref="C98:C129" si="17">LEFT(B98,LEN(B98)-3)</f>
        <v>132000001</v>
      </c>
      <c r="D98" s="19">
        <v>132000001</v>
      </c>
      <c r="E98" t="e">
        <f>VLOOKUP(D98,#REF!,2,FALSE)</f>
        <v>#REF!</v>
      </c>
      <c r="F98" t="str">
        <f>VLOOKUP(D98,'combined sheet'!$B$2:$C$194,2,FALSE)</f>
        <v>20苏交通GN001</v>
      </c>
      <c r="G98" t="str">
        <f t="shared" ref="G98:G129" si="18">RIGHT(R98,2)</f>
        <v>20</v>
      </c>
      <c r="H98" t="str">
        <f>LEFT(O98,LEN(O98)-16)</f>
        <v>JIANGSU COMMUNICATION</v>
      </c>
      <c r="I98" t="str">
        <f t="shared" ref="I98:I129" si="19">UPPER(H98)</f>
        <v>JIANGSU COMMUNICATION</v>
      </c>
      <c r="J98" t="str">
        <f>RIGHT(F98,5)</f>
        <v>GN001</v>
      </c>
      <c r="L98" s="27" t="str">
        <f t="shared" ref="L98:L129" si="20">CONCATENATE(G98," ",I98," ",J98," ",K98)</f>
        <v xml:space="preserve">20 JIANGSU COMMUNICATION GN001 </v>
      </c>
      <c r="M98" t="e">
        <f>INDEX(#REF!,MATCH(EN_work!D98,#REF!,0),7)</f>
        <v>#REF!</v>
      </c>
      <c r="N98" s="28" t="s">
        <v>34</v>
      </c>
      <c r="O98" t="s">
        <v>259</v>
      </c>
      <c r="P98" t="s">
        <v>24</v>
      </c>
      <c r="Q98" t="s">
        <v>260</v>
      </c>
      <c r="R98">
        <v>2020</v>
      </c>
      <c r="S98" s="30">
        <v>43850</v>
      </c>
      <c r="T98" s="31">
        <v>3</v>
      </c>
      <c r="U98" t="e">
        <f>INDEX(#REF!,MATCH(EN_work!$D98,#REF!,0),8)</f>
        <v>#REF!</v>
      </c>
      <c r="V98" t="e">
        <f>INDEX(#REF!,MATCH(EN_work!$D98,#REF!,0),9)</f>
        <v>#REF!</v>
      </c>
      <c r="W98" t="s">
        <v>26</v>
      </c>
      <c r="X98" t="s">
        <v>27</v>
      </c>
    </row>
    <row r="99" spans="1:24" x14ac:dyDescent="0.25">
      <c r="A99">
        <v>98</v>
      </c>
      <c r="B99" t="s">
        <v>261</v>
      </c>
      <c r="C99" t="str">
        <f t="shared" si="17"/>
        <v>012381086</v>
      </c>
      <c r="D99" s="19">
        <v>12381086</v>
      </c>
      <c r="E99" t="e">
        <f>VLOOKUP(D99,#REF!,2,FALSE)</f>
        <v>#REF!</v>
      </c>
      <c r="F99" t="str">
        <f>VLOOKUP(D99,'combined sheet'!$B$2:$C$194,2,FALSE)</f>
        <v>23吉林电力SCP001</v>
      </c>
      <c r="G99" t="str">
        <f t="shared" si="18"/>
        <v>23</v>
      </c>
      <c r="H99" t="str">
        <f>LEFT(O99,LEN(O99)-14)</f>
        <v>JEP</v>
      </c>
      <c r="I99" t="str">
        <f t="shared" si="19"/>
        <v>JEP</v>
      </c>
      <c r="J99" t="str">
        <f>RIGHT(F99,6)</f>
        <v>SCP001</v>
      </c>
      <c r="K99" t="str">
        <f>VLOOKUP(D99,'special label'!$D$2:$H$127,5,)</f>
        <v>(Carbon Neutral Bond)</v>
      </c>
      <c r="L99" s="27" t="str">
        <f t="shared" si="20"/>
        <v>23 JEP SCP001 (Carbon Neutral Bond)</v>
      </c>
      <c r="M99" t="e">
        <f>INDEX(#REF!,MATCH(EN_work!D99,#REF!,0),7)</f>
        <v>#REF!</v>
      </c>
      <c r="N99" s="28" t="s">
        <v>34</v>
      </c>
      <c r="O99" t="s">
        <v>262</v>
      </c>
      <c r="P99" t="s">
        <v>24</v>
      </c>
      <c r="Q99" t="s">
        <v>263</v>
      </c>
      <c r="R99">
        <v>2023</v>
      </c>
      <c r="S99" s="30">
        <v>45005</v>
      </c>
      <c r="T99" s="31">
        <v>0.62</v>
      </c>
      <c r="U99" t="e">
        <f>INDEX(#REF!,MATCH(EN_work!$D99,#REF!,0),8)</f>
        <v>#REF!</v>
      </c>
      <c r="V99" t="e">
        <f>INDEX(#REF!,MATCH(EN_work!$D99,#REF!,0),9)</f>
        <v>#REF!</v>
      </c>
      <c r="W99" t="s">
        <v>26</v>
      </c>
      <c r="X99" t="s">
        <v>45</v>
      </c>
    </row>
    <row r="100" spans="1:24" ht="14.5" x14ac:dyDescent="0.4">
      <c r="A100">
        <v>99</v>
      </c>
      <c r="B100" t="s">
        <v>264</v>
      </c>
      <c r="C100" t="str">
        <f t="shared" si="17"/>
        <v>132100076</v>
      </c>
      <c r="D100" s="19">
        <v>132100076</v>
      </c>
      <c r="E100" t="e">
        <f>VLOOKUP(D100,#REF!,2,FALSE)</f>
        <v>#REF!</v>
      </c>
      <c r="F100" t="str">
        <f>VLOOKUP(D100,'combined sheet'!$B$2:$C$194,2,FALSE)</f>
        <v>21京能洁能GN001</v>
      </c>
      <c r="G100" t="str">
        <f t="shared" si="18"/>
        <v>21</v>
      </c>
      <c r="H100" t="str">
        <f>LEFT(O100,LEN(O100)-16)</f>
        <v>BJCE</v>
      </c>
      <c r="I100" t="str">
        <f t="shared" si="19"/>
        <v>BJCE</v>
      </c>
      <c r="J100" t="str">
        <f>RIGHT(F100,5)</f>
        <v>GN001</v>
      </c>
      <c r="K100" t="str">
        <f>VLOOKUP(D100,'special label'!$D$2:$H$127,5,)</f>
        <v>(Carbon Neutral Bond)</v>
      </c>
      <c r="L100" s="27" t="str">
        <f t="shared" si="20"/>
        <v>21 BJCE GN001 (Carbon Neutral Bond)</v>
      </c>
      <c r="M100" t="e">
        <f>INDEX(#REF!,MATCH(EN_work!D100,#REF!,0),7)</f>
        <v>#REF!</v>
      </c>
      <c r="N100" s="28" t="s">
        <v>34</v>
      </c>
      <c r="O100" t="s">
        <v>265</v>
      </c>
      <c r="P100" t="s">
        <v>24</v>
      </c>
      <c r="Q100" t="s">
        <v>266</v>
      </c>
      <c r="R100">
        <v>2021</v>
      </c>
      <c r="S100" s="30">
        <v>44396</v>
      </c>
      <c r="T100" s="31">
        <v>5</v>
      </c>
      <c r="U100" t="e">
        <f>INDEX(#REF!,MATCH(EN_work!$D100,#REF!,0),8)</f>
        <v>#REF!</v>
      </c>
      <c r="V100" t="e">
        <f>INDEX(#REF!,MATCH(EN_work!$D100,#REF!,0),9)</f>
        <v>#REF!</v>
      </c>
      <c r="W100" t="s">
        <v>26</v>
      </c>
      <c r="X100" s="32" t="s">
        <v>27</v>
      </c>
    </row>
    <row r="101" spans="1:24" ht="26.5" x14ac:dyDescent="0.4">
      <c r="A101">
        <v>100</v>
      </c>
      <c r="B101" t="s">
        <v>267</v>
      </c>
      <c r="C101" t="str">
        <f t="shared" si="17"/>
        <v>132100167</v>
      </c>
      <c r="D101" s="19">
        <v>132100167</v>
      </c>
      <c r="E101" t="e">
        <f>VLOOKUP(D101,#REF!,2,FALSE)</f>
        <v>#REF!</v>
      </c>
      <c r="F101" t="str">
        <f>VLOOKUP(D101,'combined sheet'!$B$2:$C$194,2,FALSE)</f>
        <v>21京能洁能GN002</v>
      </c>
      <c r="G101" t="str">
        <f t="shared" si="18"/>
        <v>21</v>
      </c>
      <c r="H101" t="str">
        <f>LEFT(O101,LEN(O101)-14)</f>
        <v>BJCE</v>
      </c>
      <c r="I101" t="str">
        <f t="shared" si="19"/>
        <v>BJCE</v>
      </c>
      <c r="J101" t="str">
        <f>RIGHT(F101,5)</f>
        <v>GN002</v>
      </c>
      <c r="L101" s="27" t="str">
        <f t="shared" si="20"/>
        <v xml:space="preserve">21 BJCE GN002 </v>
      </c>
      <c r="M101" t="e">
        <f>INDEX(#REF!,MATCH(EN_work!D101,#REF!,0),7)</f>
        <v>#REF!</v>
      </c>
      <c r="N101" s="28" t="s">
        <v>29</v>
      </c>
      <c r="O101" t="s">
        <v>268</v>
      </c>
      <c r="P101" t="s">
        <v>24</v>
      </c>
      <c r="Q101" t="s">
        <v>266</v>
      </c>
      <c r="R101">
        <v>2021</v>
      </c>
      <c r="S101" s="30">
        <v>44550</v>
      </c>
      <c r="T101" s="31">
        <v>10</v>
      </c>
      <c r="U101" t="e">
        <f>INDEX(#REF!,MATCH(EN_work!$D101,#REF!,0),8)</f>
        <v>#REF!</v>
      </c>
      <c r="V101" t="e">
        <f>INDEX(#REF!,MATCH(EN_work!$D101,#REF!,0),9)</f>
        <v>#REF!</v>
      </c>
      <c r="W101" t="s">
        <v>26</v>
      </c>
      <c r="X101" s="32" t="s">
        <v>32</v>
      </c>
    </row>
    <row r="102" spans="1:24" ht="25" x14ac:dyDescent="0.25">
      <c r="A102">
        <v>101</v>
      </c>
      <c r="B102" t="s">
        <v>269</v>
      </c>
      <c r="C102" t="str">
        <f t="shared" si="17"/>
        <v>132380013</v>
      </c>
      <c r="D102" s="19">
        <v>132380013</v>
      </c>
      <c r="E102" t="e">
        <f>VLOOKUP(D102,#REF!,2,FALSE)</f>
        <v>#REF!</v>
      </c>
      <c r="F102" t="str">
        <f>VLOOKUP(D102,'combined sheet'!$B$2:$C$194,2,FALSE)</f>
        <v>23晋能电力GN001A</v>
      </c>
      <c r="G102" t="str">
        <f t="shared" si="18"/>
        <v>23</v>
      </c>
      <c r="H102" t="str">
        <f>LEFT(O102,LEN(O102)-18)</f>
        <v>JINNENG HOLDING POWER GROUP</v>
      </c>
      <c r="I102" t="str">
        <f t="shared" si="19"/>
        <v>JINNENG HOLDING POWER GROUP</v>
      </c>
      <c r="J102" t="str">
        <f>RIGHT(F102,6)</f>
        <v>GN001A</v>
      </c>
      <c r="L102" s="27" t="str">
        <f t="shared" si="20"/>
        <v xml:space="preserve">23 JINNENG HOLDING POWER GROUP GN001A </v>
      </c>
      <c r="M102" t="e">
        <f>INDEX(#REF!,MATCH(EN_work!D102,#REF!,0),7)</f>
        <v>#REF!</v>
      </c>
      <c r="N102" s="28" t="s">
        <v>270</v>
      </c>
      <c r="O102" t="s">
        <v>271</v>
      </c>
      <c r="P102" t="s">
        <v>24</v>
      </c>
      <c r="Q102" t="s">
        <v>272</v>
      </c>
      <c r="R102">
        <v>2023</v>
      </c>
      <c r="S102" s="30">
        <v>44991</v>
      </c>
      <c r="T102" s="31">
        <v>3</v>
      </c>
      <c r="U102" t="e">
        <f>INDEX(#REF!,MATCH(EN_work!$D102,#REF!,0),8)</f>
        <v>#REF!</v>
      </c>
      <c r="V102" t="e">
        <f>INDEX(#REF!,MATCH(EN_work!$D102,#REF!,0),9)</f>
        <v>#REF!</v>
      </c>
      <c r="W102" t="s">
        <v>26</v>
      </c>
      <c r="X102" t="s">
        <v>45</v>
      </c>
    </row>
    <row r="103" spans="1:24" x14ac:dyDescent="0.25">
      <c r="A103">
        <v>102</v>
      </c>
      <c r="B103" t="s">
        <v>273</v>
      </c>
      <c r="C103" t="str">
        <f t="shared" si="17"/>
        <v>132380014</v>
      </c>
      <c r="D103" s="19">
        <v>132380014</v>
      </c>
      <c r="E103" t="e">
        <f>VLOOKUP(D103,#REF!,2,FALSE)</f>
        <v>#REF!</v>
      </c>
      <c r="F103" t="str">
        <f>VLOOKUP(D103,'combined sheet'!$B$2:$C$194,2,FALSE)</f>
        <v>23晋能电力GN001B</v>
      </c>
      <c r="G103" t="str">
        <f t="shared" si="18"/>
        <v>23</v>
      </c>
      <c r="H103" t="str">
        <f>LEFT(O103,LEN(O103)-18)</f>
        <v>JINNENG HOLDING POWER GROUP</v>
      </c>
      <c r="I103" t="str">
        <f t="shared" si="19"/>
        <v>JINNENG HOLDING POWER GROUP</v>
      </c>
      <c r="J103" t="str">
        <f>RIGHT(F103,6)</f>
        <v>GN001B</v>
      </c>
      <c r="L103" s="27" t="str">
        <f t="shared" si="20"/>
        <v xml:space="preserve">23 JINNENG HOLDING POWER GROUP GN001B </v>
      </c>
      <c r="M103" t="e">
        <f>INDEX(#REF!,MATCH(EN_work!D103,#REF!,0),7)</f>
        <v>#REF!</v>
      </c>
      <c r="N103" s="28" t="s">
        <v>22</v>
      </c>
      <c r="O103" t="s">
        <v>274</v>
      </c>
      <c r="P103" t="s">
        <v>24</v>
      </c>
      <c r="Q103" t="s">
        <v>272</v>
      </c>
      <c r="R103">
        <v>2023</v>
      </c>
      <c r="S103" s="30">
        <v>44991</v>
      </c>
      <c r="T103" s="31">
        <v>7</v>
      </c>
      <c r="U103" t="e">
        <f>INDEX(#REF!,MATCH(EN_work!$D103,#REF!,0),8)</f>
        <v>#REF!</v>
      </c>
      <c r="V103" t="e">
        <f>INDEX(#REF!,MATCH(EN_work!$D103,#REF!,0),9)</f>
        <v>#REF!</v>
      </c>
      <c r="W103" t="s">
        <v>26</v>
      </c>
      <c r="X103" t="s">
        <v>45</v>
      </c>
    </row>
    <row r="104" spans="1:24" ht="25" x14ac:dyDescent="0.25">
      <c r="A104">
        <v>103</v>
      </c>
      <c r="B104" t="s">
        <v>275</v>
      </c>
      <c r="C104" t="str">
        <f t="shared" si="17"/>
        <v>2228036</v>
      </c>
      <c r="D104" s="19">
        <v>2228036</v>
      </c>
      <c r="E104" t="e">
        <f>VLOOKUP(D104,#REF!,2,FALSE)</f>
        <v>#REF!</v>
      </c>
      <c r="F104" t="str">
        <f>VLOOKUP(D104,'combined sheet'!$B$2:$C$194,2,FALSE)</f>
        <v>22工商银行绿色金融债01</v>
      </c>
      <c r="G104" t="str">
        <f t="shared" si="18"/>
        <v>22</v>
      </c>
      <c r="H104" t="str">
        <f>LEFT(O104,LEN(O104)-13)</f>
        <v>ICBC</v>
      </c>
      <c r="I104" t="str">
        <f t="shared" si="19"/>
        <v>ICBC</v>
      </c>
      <c r="J104" t="str">
        <f>RIGHT(F104,2)</f>
        <v>01</v>
      </c>
      <c r="L104" s="27" t="str">
        <f t="shared" si="20"/>
        <v xml:space="preserve">22 ICBC 01 </v>
      </c>
      <c r="M104" t="e">
        <f>INDEX(#REF!,MATCH(EN_work!D104,#REF!,0),7)</f>
        <v>#REF!</v>
      </c>
      <c r="N104" s="28" t="s">
        <v>29</v>
      </c>
      <c r="O104" t="s">
        <v>276</v>
      </c>
      <c r="P104" t="s">
        <v>194</v>
      </c>
      <c r="Q104" t="s">
        <v>277</v>
      </c>
      <c r="R104">
        <v>2022</v>
      </c>
      <c r="S104" s="30">
        <v>44722</v>
      </c>
      <c r="T104" s="31">
        <v>100</v>
      </c>
      <c r="U104" t="e">
        <f>INDEX(#REF!,MATCH(EN_work!$D104,#REF!,0),8)</f>
        <v>#REF!</v>
      </c>
      <c r="V104" t="e">
        <f>INDEX(#REF!,MATCH(EN_work!$D104,#REF!,0),9)</f>
        <v>#REF!</v>
      </c>
      <c r="W104" t="s">
        <v>26</v>
      </c>
      <c r="X104" t="s">
        <v>45</v>
      </c>
    </row>
    <row r="105" spans="1:24" s="22" customFormat="1" ht="25" x14ac:dyDescent="0.25">
      <c r="A105">
        <v>104</v>
      </c>
      <c r="B105" t="s">
        <v>278</v>
      </c>
      <c r="C105" t="str">
        <f t="shared" si="17"/>
        <v>132100102</v>
      </c>
      <c r="D105" s="19">
        <v>132100102</v>
      </c>
      <c r="E105" t="e">
        <f>VLOOKUP(D105,#REF!,2,FALSE)</f>
        <v>#REF!</v>
      </c>
      <c r="F105" t="str">
        <f>VLOOKUP(D105,'combined sheet'!$B$2:$C$194,2,FALSE)</f>
        <v>21天成租赁GN002</v>
      </c>
      <c r="G105" t="str">
        <f t="shared" si="18"/>
        <v>21</v>
      </c>
      <c r="H105" t="str">
        <f>LEFT(O105,LEN(O105)-30)</f>
        <v>tiancheng Leasi</v>
      </c>
      <c r="I105" t="str">
        <f t="shared" si="19"/>
        <v>TIANCHENG LEASI</v>
      </c>
      <c r="J105" t="str">
        <f>RIGHT(F105,5)</f>
        <v>GN002</v>
      </c>
      <c r="K105" t="str">
        <f>VLOOKUP(D105,'special label'!$D$2:$H$127,5,)</f>
        <v>(Carbon Neutral Bond)</v>
      </c>
      <c r="L105" s="27" t="str">
        <f t="shared" si="20"/>
        <v>21 TIANCHENG LEASI GN002 (Carbon Neutral Bond)</v>
      </c>
      <c r="M105" t="e">
        <f>INDEX(#REF!,MATCH(EN_work!D105,#REF!,0),7)</f>
        <v>#REF!</v>
      </c>
      <c r="N105" s="28" t="s">
        <v>29</v>
      </c>
      <c r="O105" t="s">
        <v>279</v>
      </c>
      <c r="P105" t="s">
        <v>24</v>
      </c>
      <c r="Q105" t="s">
        <v>280</v>
      </c>
      <c r="R105">
        <v>2021</v>
      </c>
      <c r="S105" s="30">
        <v>44442</v>
      </c>
      <c r="T105" s="31">
        <v>10</v>
      </c>
      <c r="U105" t="e">
        <f>INDEX(#REF!,MATCH(EN_work!$D105,#REF!,0),8)</f>
        <v>#REF!</v>
      </c>
      <c r="V105" t="e">
        <f>INDEX(#REF!,MATCH(EN_work!$D105,#REF!,0),9)</f>
        <v>#REF!</v>
      </c>
      <c r="W105" s="22" t="s">
        <v>26</v>
      </c>
      <c r="X105" s="22" t="s">
        <v>32</v>
      </c>
    </row>
    <row r="106" spans="1:24" ht="37.5" x14ac:dyDescent="0.25">
      <c r="A106">
        <v>105</v>
      </c>
      <c r="B106" t="s">
        <v>281</v>
      </c>
      <c r="C106" t="str">
        <f t="shared" si="17"/>
        <v>132280054</v>
      </c>
      <c r="D106" s="19">
        <v>132280054</v>
      </c>
      <c r="E106" t="e">
        <f>VLOOKUP(D106,#REF!,2,FALSE)</f>
        <v>#REF!</v>
      </c>
      <c r="F106" t="str">
        <f>VLOOKUP(D106,'combined sheet'!$B$2:$C$194,2,FALSE)</f>
        <v>22天成租赁GN001</v>
      </c>
      <c r="G106" t="str">
        <f t="shared" si="18"/>
        <v>22</v>
      </c>
      <c r="H106" t="str">
        <f>LEFT(O106,LEN(O106)-13)</f>
        <v>HUANENG TIANCHENG LEASING</v>
      </c>
      <c r="I106" t="str">
        <f t="shared" si="19"/>
        <v>HUANENG TIANCHENG LEASING</v>
      </c>
      <c r="J106" t="str">
        <f>RIGHT(F106,5)</f>
        <v>GN001</v>
      </c>
      <c r="K106" t="str">
        <f>VLOOKUP(D106,'special label'!$D$2:$H$127,5,)</f>
        <v>(Carbon Neutral Bond)</v>
      </c>
      <c r="L106" s="27" t="str">
        <f t="shared" si="20"/>
        <v>22 HUANENG TIANCHENG LEASING GN001 (Carbon Neutral Bond)</v>
      </c>
      <c r="M106" t="e">
        <f>INDEX(#REF!,MATCH(EN_work!D106,#REF!,0),7)</f>
        <v>#REF!</v>
      </c>
      <c r="N106" s="28" t="s">
        <v>282</v>
      </c>
      <c r="O106" t="s">
        <v>283</v>
      </c>
      <c r="P106" t="s">
        <v>24</v>
      </c>
      <c r="Q106" t="s">
        <v>280</v>
      </c>
      <c r="R106">
        <v>2022</v>
      </c>
      <c r="S106" s="30">
        <v>44722</v>
      </c>
      <c r="T106" s="31">
        <v>10</v>
      </c>
      <c r="U106" t="e">
        <f>INDEX(#REF!,MATCH(EN_work!$D106,#REF!,0),8)</f>
        <v>#REF!</v>
      </c>
      <c r="V106" t="e">
        <f>INDEX(#REF!,MATCH(EN_work!$D106,#REF!,0),9)</f>
        <v>#REF!</v>
      </c>
      <c r="W106" t="s">
        <v>26</v>
      </c>
      <c r="X106" t="s">
        <v>45</v>
      </c>
    </row>
    <row r="107" spans="1:24" x14ac:dyDescent="0.25">
      <c r="A107">
        <v>106</v>
      </c>
      <c r="B107" t="s">
        <v>284</v>
      </c>
      <c r="C107" t="str">
        <f t="shared" si="17"/>
        <v>132280103</v>
      </c>
      <c r="D107" s="19">
        <v>132280103</v>
      </c>
      <c r="E107" t="e">
        <f>VLOOKUP(D107,#REF!,2,FALSE)</f>
        <v>#REF!</v>
      </c>
      <c r="F107" t="str">
        <f>VLOOKUP(D107,'combined sheet'!$B$2:$C$194,2,FALSE)</f>
        <v>22天成租赁GN002</v>
      </c>
      <c r="G107" t="str">
        <f t="shared" si="18"/>
        <v>22</v>
      </c>
      <c r="H107" t="str">
        <f>LEFT(O107,LEN(O107)-18)</f>
        <v>HUANENG TIANCHENG LEASING</v>
      </c>
      <c r="I107" t="str">
        <f t="shared" si="19"/>
        <v>HUANENG TIANCHENG LEASING</v>
      </c>
      <c r="J107" t="str">
        <f>RIGHT(F107,5)</f>
        <v>GN002</v>
      </c>
      <c r="K107" t="str">
        <f>VLOOKUP(D107,'special label'!$D$2:$H$127,5,)</f>
        <v>(Carbon Neutral Bond)</v>
      </c>
      <c r="L107" s="27" t="str">
        <f t="shared" si="20"/>
        <v>22 HUANENG TIANCHENG LEASING GN002 (Carbon Neutral Bond)</v>
      </c>
      <c r="M107" t="e">
        <f>INDEX(#REF!,MATCH(EN_work!D107,#REF!,0),7)</f>
        <v>#REF!</v>
      </c>
      <c r="N107" s="28" t="s">
        <v>34</v>
      </c>
      <c r="O107" t="s">
        <v>285</v>
      </c>
      <c r="P107" t="s">
        <v>24</v>
      </c>
      <c r="Q107" t="s">
        <v>280</v>
      </c>
      <c r="R107">
        <v>2022</v>
      </c>
      <c r="S107" s="30">
        <v>44862</v>
      </c>
      <c r="T107" s="31">
        <v>10</v>
      </c>
      <c r="U107" t="e">
        <f>INDEX(#REF!,MATCH(EN_work!$D107,#REF!,0),8)</f>
        <v>#REF!</v>
      </c>
      <c r="V107" t="e">
        <f>INDEX(#REF!,MATCH(EN_work!$D107,#REF!,0),9)</f>
        <v>#REF!</v>
      </c>
      <c r="W107" t="s">
        <v>26</v>
      </c>
      <c r="X107" t="s">
        <v>45</v>
      </c>
    </row>
    <row r="108" spans="1:24" ht="14.5" x14ac:dyDescent="0.4">
      <c r="A108">
        <v>107</v>
      </c>
      <c r="B108" t="s">
        <v>286</v>
      </c>
      <c r="C108" t="str">
        <f t="shared" si="17"/>
        <v>102103332</v>
      </c>
      <c r="D108" s="19">
        <v>102103332</v>
      </c>
      <c r="E108" t="e">
        <f>VLOOKUP(D108,#REF!,2,FALSE)</f>
        <v>#REF!</v>
      </c>
      <c r="F108" t="str">
        <f>VLOOKUP(D108,'combined sheet'!$B$2:$C$194,2,FALSE)</f>
        <v>21华能江苏MTN001</v>
      </c>
      <c r="G108" t="str">
        <f t="shared" si="18"/>
        <v>21</v>
      </c>
      <c r="H108" t="str">
        <f>LEFT(O108,LEN(O108)-14)</f>
        <v>HUANENG POWER</v>
      </c>
      <c r="I108" t="str">
        <f t="shared" si="19"/>
        <v>HUANENG POWER</v>
      </c>
      <c r="J108" t="str">
        <f>RIGHT(F108,6)</f>
        <v>MTN001</v>
      </c>
      <c r="K108" t="str">
        <f>VLOOKUP(D108,'special label'!$D$2:$H$127,5,)</f>
        <v>(Carbon Neutral Bond)</v>
      </c>
      <c r="L108" s="27" t="str">
        <f t="shared" si="20"/>
        <v>21 HUANENG POWER MTN001 (Carbon Neutral Bond)</v>
      </c>
      <c r="M108" t="e">
        <f>INDEX(#REF!,MATCH(EN_work!D108,#REF!,0),7)</f>
        <v>#REF!</v>
      </c>
      <c r="N108" s="28" t="s">
        <v>34</v>
      </c>
      <c r="O108" t="s">
        <v>287</v>
      </c>
      <c r="P108" t="s">
        <v>24</v>
      </c>
      <c r="Q108" t="s">
        <v>288</v>
      </c>
      <c r="R108">
        <v>2021</v>
      </c>
      <c r="S108" s="30">
        <v>44557</v>
      </c>
      <c r="T108" s="31">
        <v>3</v>
      </c>
      <c r="U108" t="e">
        <f>INDEX(#REF!,MATCH(EN_work!$D108,#REF!,0),8)</f>
        <v>#REF!</v>
      </c>
      <c r="V108" t="e">
        <f>INDEX(#REF!,MATCH(EN_work!$D108,#REF!,0),9)</f>
        <v>#REF!</v>
      </c>
      <c r="W108" t="s">
        <v>26</v>
      </c>
      <c r="X108" s="32" t="s">
        <v>32</v>
      </c>
    </row>
    <row r="109" spans="1:24" ht="14.5" x14ac:dyDescent="0.4">
      <c r="A109">
        <v>108</v>
      </c>
      <c r="B109" t="s">
        <v>289</v>
      </c>
      <c r="C109" t="str">
        <f t="shared" si="17"/>
        <v>102280953</v>
      </c>
      <c r="D109" s="19">
        <v>102280953</v>
      </c>
      <c r="E109" t="e">
        <f>VLOOKUP(D109,#REF!,2,FALSE)</f>
        <v>#REF!</v>
      </c>
      <c r="F109" t="str">
        <f>VLOOKUP(D109,'combined sheet'!$B$2:$C$194,2,FALSE)</f>
        <v>22华能江苏MTN001</v>
      </c>
      <c r="G109" t="str">
        <f t="shared" si="18"/>
        <v>22</v>
      </c>
      <c r="H109" t="str">
        <f>LEFT(O109,LEN(O109)-14)</f>
        <v>HUANENG POWER</v>
      </c>
      <c r="I109" t="str">
        <f t="shared" si="19"/>
        <v>HUANENG POWER</v>
      </c>
      <c r="J109" t="str">
        <f>RIGHT(F109,6)</f>
        <v>MTN001</v>
      </c>
      <c r="K109" t="str">
        <f>VLOOKUP(D109,'special label'!$D$2:$H$127,5,)</f>
        <v>(Carbon Neutral Bond)</v>
      </c>
      <c r="L109" s="27" t="str">
        <f t="shared" si="20"/>
        <v>22 HUANENG POWER MTN001 (Carbon Neutral Bond)</v>
      </c>
      <c r="M109" t="e">
        <f>INDEX(#REF!,MATCH(EN_work!D109,#REF!,0),7)</f>
        <v>#REF!</v>
      </c>
      <c r="N109" s="28" t="s">
        <v>34</v>
      </c>
      <c r="O109" t="s">
        <v>290</v>
      </c>
      <c r="P109" t="s">
        <v>24</v>
      </c>
      <c r="Q109" t="s">
        <v>288</v>
      </c>
      <c r="R109">
        <v>2022</v>
      </c>
      <c r="S109" s="30">
        <v>44677</v>
      </c>
      <c r="T109" s="31">
        <v>5</v>
      </c>
      <c r="U109" t="e">
        <f>INDEX(#REF!,MATCH(EN_work!$D109,#REF!,0),8)</f>
        <v>#REF!</v>
      </c>
      <c r="V109" t="e">
        <f>INDEX(#REF!,MATCH(EN_work!$D109,#REF!,0),9)</f>
        <v>#REF!</v>
      </c>
      <c r="W109" t="s">
        <v>26</v>
      </c>
      <c r="X109" s="32" t="s">
        <v>32</v>
      </c>
    </row>
    <row r="110" spans="1:24" x14ac:dyDescent="0.25">
      <c r="A110">
        <v>109</v>
      </c>
      <c r="B110" t="s">
        <v>291</v>
      </c>
      <c r="C110" t="str">
        <f t="shared" si="17"/>
        <v>132280064</v>
      </c>
      <c r="D110" s="19">
        <v>132280064</v>
      </c>
      <c r="E110" t="e">
        <f>VLOOKUP(D110,#REF!,2,FALSE)</f>
        <v>#REF!</v>
      </c>
      <c r="F110" t="str">
        <f>VLOOKUP(D110,'combined sheet'!$B$2:$C$194,2,FALSE)</f>
        <v>22华能水电GN001</v>
      </c>
      <c r="G110" t="str">
        <f t="shared" si="18"/>
        <v>22</v>
      </c>
      <c r="H110" t="str">
        <f>LEFT(O110,LEN(O110)-14)</f>
        <v>HHP</v>
      </c>
      <c r="I110" t="str">
        <f t="shared" si="19"/>
        <v>HHP</v>
      </c>
      <c r="J110" t="str">
        <f t="shared" ref="J110:J123" si="21">RIGHT(F110,5)</f>
        <v>GN001</v>
      </c>
      <c r="K110" t="str">
        <f>VLOOKUP(D110,'special label'!$D$2:$H$127,5,)</f>
        <v>(Sustainability-linked Bond)</v>
      </c>
      <c r="L110" s="27" t="str">
        <f t="shared" si="20"/>
        <v>22 HHP GN001 (Sustainability-linked Bond)</v>
      </c>
      <c r="M110" t="e">
        <f>INDEX(#REF!,MATCH(EN_work!D110,#REF!,0),7)</f>
        <v>#REF!</v>
      </c>
      <c r="N110" s="28" t="s">
        <v>47</v>
      </c>
      <c r="O110" t="s">
        <v>292</v>
      </c>
      <c r="P110" t="s">
        <v>24</v>
      </c>
      <c r="Q110" t="s">
        <v>293</v>
      </c>
      <c r="R110">
        <v>2022</v>
      </c>
      <c r="S110" s="30">
        <v>44748</v>
      </c>
      <c r="T110" s="31">
        <v>20</v>
      </c>
      <c r="U110" t="e">
        <f>INDEX(#REF!,MATCH(EN_work!$D110,#REF!,0),8)</f>
        <v>#REF!</v>
      </c>
      <c r="V110" t="e">
        <f>INDEX(#REF!,MATCH(EN_work!$D110,#REF!,0),9)</f>
        <v>#REF!</v>
      </c>
      <c r="W110" t="s">
        <v>26</v>
      </c>
      <c r="X110" t="s">
        <v>45</v>
      </c>
    </row>
    <row r="111" spans="1:24" x14ac:dyDescent="0.25">
      <c r="A111">
        <v>110</v>
      </c>
      <c r="B111" t="s">
        <v>294</v>
      </c>
      <c r="C111" t="str">
        <f t="shared" si="17"/>
        <v>132280073</v>
      </c>
      <c r="D111" s="19">
        <v>132280073</v>
      </c>
      <c r="E111" t="e">
        <f>VLOOKUP(D111,#REF!,2,FALSE)</f>
        <v>#REF!</v>
      </c>
      <c r="F111" t="str">
        <f>VLOOKUP(D111,'combined sheet'!$B$2:$C$194,2,FALSE)</f>
        <v>22华能水电GN012</v>
      </c>
      <c r="G111" t="str">
        <f t="shared" si="18"/>
        <v>22</v>
      </c>
      <c r="H111" t="str">
        <f>LEFT(O111,LEN(O111)-14)</f>
        <v>HHP</v>
      </c>
      <c r="I111" t="str">
        <f t="shared" si="19"/>
        <v>HHP</v>
      </c>
      <c r="J111" t="str">
        <f t="shared" si="21"/>
        <v>GN012</v>
      </c>
      <c r="K111" t="str">
        <f>VLOOKUP(D111,'special label'!$D$2:$H$127,5,)</f>
        <v>(Sustainability-linked Bond)</v>
      </c>
      <c r="L111" s="27" t="str">
        <f t="shared" si="20"/>
        <v>22 HHP GN012 (Sustainability-linked Bond)</v>
      </c>
      <c r="M111" t="e">
        <f>INDEX(#REF!,MATCH(EN_work!D111,#REF!,0),7)</f>
        <v>#REF!</v>
      </c>
      <c r="N111" s="28" t="s">
        <v>47</v>
      </c>
      <c r="O111" t="s">
        <v>295</v>
      </c>
      <c r="P111" t="s">
        <v>24</v>
      </c>
      <c r="Q111" t="s">
        <v>293</v>
      </c>
      <c r="R111">
        <v>2022</v>
      </c>
      <c r="S111" s="30">
        <v>44782</v>
      </c>
      <c r="T111" s="31">
        <v>20</v>
      </c>
      <c r="U111" t="e">
        <f>INDEX(#REF!,MATCH(EN_work!$D111,#REF!,0),8)</f>
        <v>#REF!</v>
      </c>
      <c r="V111" t="e">
        <f>INDEX(#REF!,MATCH(EN_work!$D111,#REF!,0),9)</f>
        <v>#REF!</v>
      </c>
      <c r="W111" t="s">
        <v>26</v>
      </c>
      <c r="X111" t="s">
        <v>45</v>
      </c>
    </row>
    <row r="112" spans="1:24" x14ac:dyDescent="0.25">
      <c r="A112">
        <v>111</v>
      </c>
      <c r="B112" t="s">
        <v>296</v>
      </c>
      <c r="C112" t="str">
        <f t="shared" si="17"/>
        <v>132380001</v>
      </c>
      <c r="D112" s="19">
        <v>132380001</v>
      </c>
      <c r="E112" t="e">
        <f>VLOOKUP(D112,#REF!,2,FALSE)</f>
        <v>#REF!</v>
      </c>
      <c r="F112" t="str">
        <f>VLOOKUP(D112,'combined sheet'!$B$2:$C$194,2,FALSE)</f>
        <v>23华能水电GN001</v>
      </c>
      <c r="G112" t="str">
        <f t="shared" si="18"/>
        <v>23</v>
      </c>
      <c r="H112" t="str">
        <f>LEFT(O112,LEN(O112)-14)</f>
        <v>HHP</v>
      </c>
      <c r="I112" t="str">
        <f t="shared" si="19"/>
        <v>HHP</v>
      </c>
      <c r="J112" t="str">
        <f t="shared" si="21"/>
        <v>GN001</v>
      </c>
      <c r="L112" s="27" t="str">
        <f t="shared" si="20"/>
        <v xml:space="preserve">23 HHP GN001 </v>
      </c>
      <c r="M112" t="e">
        <f>INDEX(#REF!,MATCH(EN_work!D112,#REF!,0),7)</f>
        <v>#REF!</v>
      </c>
      <c r="N112" s="28" t="s">
        <v>47</v>
      </c>
      <c r="O112" t="s">
        <v>297</v>
      </c>
      <c r="P112" t="s">
        <v>24</v>
      </c>
      <c r="Q112" t="s">
        <v>293</v>
      </c>
      <c r="R112">
        <v>2023</v>
      </c>
      <c r="S112" s="30">
        <v>44932</v>
      </c>
      <c r="T112" s="31">
        <v>11</v>
      </c>
      <c r="U112" t="e">
        <f>INDEX(#REF!,MATCH(EN_work!$D112,#REF!,0),8)</f>
        <v>#REF!</v>
      </c>
      <c r="V112" t="e">
        <f>INDEX(#REF!,MATCH(EN_work!$D112,#REF!,0),9)</f>
        <v>#REF!</v>
      </c>
      <c r="W112" t="s">
        <v>26</v>
      </c>
      <c r="X112" t="s">
        <v>45</v>
      </c>
    </row>
    <row r="113" spans="1:24" x14ac:dyDescent="0.25">
      <c r="A113">
        <v>112</v>
      </c>
      <c r="B113" t="s">
        <v>298</v>
      </c>
      <c r="C113" t="str">
        <f t="shared" si="17"/>
        <v>132380002</v>
      </c>
      <c r="D113" s="19">
        <v>132380002</v>
      </c>
      <c r="E113" t="e">
        <f>VLOOKUP(D113,#REF!,2,FALSE)</f>
        <v>#REF!</v>
      </c>
      <c r="F113" t="str">
        <f>VLOOKUP(D113,'combined sheet'!$B$2:$C$194,2,FALSE)</f>
        <v>23华能水电GN002</v>
      </c>
      <c r="G113" t="str">
        <f t="shared" si="18"/>
        <v>23</v>
      </c>
      <c r="H113" t="str">
        <f>LEFT(O113,LEN(O113)-18)</f>
        <v>HHP</v>
      </c>
      <c r="I113" t="str">
        <f t="shared" si="19"/>
        <v>HHP</v>
      </c>
      <c r="J113" t="str">
        <f t="shared" si="21"/>
        <v>GN002</v>
      </c>
      <c r="L113" s="27" t="str">
        <f t="shared" si="20"/>
        <v xml:space="preserve">23 HHP GN002 </v>
      </c>
      <c r="M113" t="e">
        <f>INDEX(#REF!,MATCH(EN_work!D113,#REF!,0),7)</f>
        <v>#REF!</v>
      </c>
      <c r="N113" s="28" t="s">
        <v>47</v>
      </c>
      <c r="O113" t="s">
        <v>299</v>
      </c>
      <c r="P113" t="s">
        <v>24</v>
      </c>
      <c r="Q113" t="s">
        <v>293</v>
      </c>
      <c r="R113">
        <v>2023</v>
      </c>
      <c r="S113" s="30">
        <v>44937</v>
      </c>
      <c r="T113" s="31">
        <v>10</v>
      </c>
      <c r="U113" t="e">
        <f>INDEX(#REF!,MATCH(EN_work!$D113,#REF!,0),8)</f>
        <v>#REF!</v>
      </c>
      <c r="V113" t="e">
        <f>INDEX(#REF!,MATCH(EN_work!$D113,#REF!,0),9)</f>
        <v>#REF!</v>
      </c>
      <c r="W113" t="s">
        <v>26</v>
      </c>
      <c r="X113" t="s">
        <v>45</v>
      </c>
    </row>
    <row r="114" spans="1:24" x14ac:dyDescent="0.25">
      <c r="A114">
        <v>113</v>
      </c>
      <c r="B114" t="s">
        <v>300</v>
      </c>
      <c r="C114" t="str">
        <f t="shared" si="17"/>
        <v>132380004</v>
      </c>
      <c r="D114" s="19">
        <v>132380004</v>
      </c>
      <c r="E114" t="e">
        <f>VLOOKUP(D114,#REF!,2,FALSE)</f>
        <v>#REF!</v>
      </c>
      <c r="F114" t="str">
        <f>VLOOKUP(D114,'combined sheet'!$B$2:$C$194,2,FALSE)</f>
        <v>23华能水电GN003</v>
      </c>
      <c r="G114" t="str">
        <f t="shared" si="18"/>
        <v>23</v>
      </c>
      <c r="H114" t="str">
        <f>LEFT(O114,LEN(O114)-18)</f>
        <v>HHP</v>
      </c>
      <c r="I114" t="str">
        <f t="shared" si="19"/>
        <v>HHP</v>
      </c>
      <c r="J114" t="str">
        <f t="shared" si="21"/>
        <v>GN003</v>
      </c>
      <c r="L114" s="27" t="str">
        <f t="shared" si="20"/>
        <v xml:space="preserve">23 HHP GN003 </v>
      </c>
      <c r="M114" t="e">
        <f>INDEX(#REF!,MATCH(EN_work!D114,#REF!,0),7)</f>
        <v>#REF!</v>
      </c>
      <c r="N114" s="28" t="s">
        <v>47</v>
      </c>
      <c r="O114" t="s">
        <v>301</v>
      </c>
      <c r="P114" t="s">
        <v>24</v>
      </c>
      <c r="Q114" t="s">
        <v>293</v>
      </c>
      <c r="R114">
        <v>2023</v>
      </c>
      <c r="S114" s="30">
        <v>44942</v>
      </c>
      <c r="T114" s="31">
        <v>8</v>
      </c>
      <c r="U114" t="e">
        <f>INDEX(#REF!,MATCH(EN_work!$D114,#REF!,0),8)</f>
        <v>#REF!</v>
      </c>
      <c r="V114" t="e">
        <f>INDEX(#REF!,MATCH(EN_work!$D114,#REF!,0),9)</f>
        <v>#REF!</v>
      </c>
      <c r="W114" t="s">
        <v>26</v>
      </c>
      <c r="X114" t="s">
        <v>45</v>
      </c>
    </row>
    <row r="115" spans="1:24" x14ac:dyDescent="0.25">
      <c r="A115">
        <v>114</v>
      </c>
      <c r="B115" t="s">
        <v>302</v>
      </c>
      <c r="C115" t="str">
        <f t="shared" si="17"/>
        <v>132380007</v>
      </c>
      <c r="D115" s="19">
        <v>132380007</v>
      </c>
      <c r="E115" t="e">
        <f>VLOOKUP(D115,#REF!,2,FALSE)</f>
        <v>#REF!</v>
      </c>
      <c r="F115" t="str">
        <f>VLOOKUP(D115,'combined sheet'!$B$2:$C$194,2,FALSE)</f>
        <v>23华能水电GN004</v>
      </c>
      <c r="G115" t="str">
        <f t="shared" si="18"/>
        <v>23</v>
      </c>
      <c r="H115" t="str">
        <f>LEFT(O115,LEN(O115)-14)</f>
        <v>HHP</v>
      </c>
      <c r="I115" t="str">
        <f t="shared" si="19"/>
        <v>HHP</v>
      </c>
      <c r="J115" t="str">
        <f t="shared" si="21"/>
        <v>GN004</v>
      </c>
      <c r="L115" s="27" t="str">
        <f t="shared" si="20"/>
        <v xml:space="preserve">23 HHP GN004 </v>
      </c>
      <c r="M115" t="e">
        <f>INDEX(#REF!,MATCH(EN_work!D115,#REF!,0),7)</f>
        <v>#REF!</v>
      </c>
      <c r="N115" s="28" t="s">
        <v>47</v>
      </c>
      <c r="O115" t="s">
        <v>303</v>
      </c>
      <c r="P115" t="s">
        <v>24</v>
      </c>
      <c r="Q115" t="s">
        <v>293</v>
      </c>
      <c r="R115">
        <v>2023</v>
      </c>
      <c r="S115" s="30">
        <v>44977</v>
      </c>
      <c r="T115" s="31">
        <v>4</v>
      </c>
      <c r="U115" t="e">
        <f>INDEX(#REF!,MATCH(EN_work!$D115,#REF!,0),8)</f>
        <v>#REF!</v>
      </c>
      <c r="V115" t="e">
        <f>INDEX(#REF!,MATCH(EN_work!$D115,#REF!,0),9)</f>
        <v>#REF!</v>
      </c>
      <c r="W115" t="s">
        <v>26</v>
      </c>
      <c r="X115" t="s">
        <v>45</v>
      </c>
    </row>
    <row r="116" spans="1:24" x14ac:dyDescent="0.25">
      <c r="A116">
        <v>115</v>
      </c>
      <c r="B116" t="s">
        <v>304</v>
      </c>
      <c r="C116" t="str">
        <f t="shared" si="17"/>
        <v>132380010</v>
      </c>
      <c r="D116" s="19">
        <v>132380010</v>
      </c>
      <c r="E116" t="e">
        <f>VLOOKUP(D116,#REF!,2,FALSE)</f>
        <v>#REF!</v>
      </c>
      <c r="F116" t="str">
        <f>VLOOKUP(D116,'combined sheet'!$B$2:$C$194,2,FALSE)</f>
        <v>23华能水电GN005</v>
      </c>
      <c r="G116" t="str">
        <f t="shared" si="18"/>
        <v>23</v>
      </c>
      <c r="H116" t="str">
        <f>LEFT(O116,LEN(O116)-18)</f>
        <v>HHP</v>
      </c>
      <c r="I116" t="str">
        <f t="shared" si="19"/>
        <v>HHP</v>
      </c>
      <c r="J116" t="str">
        <f t="shared" si="21"/>
        <v>GN005</v>
      </c>
      <c r="L116" s="27" t="str">
        <f t="shared" si="20"/>
        <v xml:space="preserve">23 HHP GN005 </v>
      </c>
      <c r="M116" t="e">
        <f>INDEX(#REF!,MATCH(EN_work!D116,#REF!,0),7)</f>
        <v>#REF!</v>
      </c>
      <c r="N116" s="28" t="s">
        <v>47</v>
      </c>
      <c r="O116" t="s">
        <v>305</v>
      </c>
      <c r="P116" t="s">
        <v>24</v>
      </c>
      <c r="Q116" t="s">
        <v>293</v>
      </c>
      <c r="R116">
        <v>2023</v>
      </c>
      <c r="S116" s="30">
        <v>44985</v>
      </c>
      <c r="T116" s="31">
        <v>4</v>
      </c>
      <c r="U116" t="e">
        <f>INDEX(#REF!,MATCH(EN_work!$D116,#REF!,0),8)</f>
        <v>#REF!</v>
      </c>
      <c r="V116" t="e">
        <f>INDEX(#REF!,MATCH(EN_work!$D116,#REF!,0),9)</f>
        <v>#REF!</v>
      </c>
      <c r="W116" t="s">
        <v>26</v>
      </c>
      <c r="X116" t="s">
        <v>45</v>
      </c>
    </row>
    <row r="117" spans="1:24" x14ac:dyDescent="0.25">
      <c r="A117">
        <v>116</v>
      </c>
      <c r="B117" t="s">
        <v>306</v>
      </c>
      <c r="C117" t="str">
        <f t="shared" si="17"/>
        <v>132100066</v>
      </c>
      <c r="D117" s="19">
        <v>132100066</v>
      </c>
      <c r="E117" t="e">
        <f>VLOOKUP(D117,#REF!,2,FALSE)</f>
        <v>#REF!</v>
      </c>
      <c r="F117" t="str">
        <f>VLOOKUP(D117,'combined sheet'!$B$2:$C$194,2,FALSE)</f>
        <v>21福新能源GN003</v>
      </c>
      <c r="G117" t="str">
        <f t="shared" si="18"/>
        <v>21</v>
      </c>
      <c r="H117" t="str">
        <f t="shared" ref="H117:H123" si="22">LEFT(O117,LEN(O117)-16)</f>
        <v>HUADIAN FUXIN ENERGY CORPORATION LIMITED</v>
      </c>
      <c r="I117" t="str">
        <f t="shared" si="19"/>
        <v>HUADIAN FUXIN ENERGY CORPORATION LIMITED</v>
      </c>
      <c r="J117" t="str">
        <f t="shared" si="21"/>
        <v>GN003</v>
      </c>
      <c r="K117" t="str">
        <f>VLOOKUP(D117,'special label'!$D$2:$H$127,5,)</f>
        <v>(Blue Bond)</v>
      </c>
      <c r="L117" s="27" t="str">
        <f t="shared" si="20"/>
        <v>21 HUADIAN FUXIN ENERGY CORPORATION LIMITED GN003 (Blue Bond)</v>
      </c>
      <c r="M117" t="e">
        <f>INDEX(#REF!,MATCH(EN_work!D117,#REF!,0),7)</f>
        <v>#REF!</v>
      </c>
      <c r="N117" s="28" t="s">
        <v>34</v>
      </c>
      <c r="O117" t="s">
        <v>307</v>
      </c>
      <c r="P117" t="s">
        <v>24</v>
      </c>
      <c r="Q117" t="s">
        <v>308</v>
      </c>
      <c r="R117">
        <v>2021</v>
      </c>
      <c r="S117" s="30">
        <v>44372</v>
      </c>
      <c r="T117" s="31">
        <v>10</v>
      </c>
      <c r="U117" t="e">
        <f>INDEX(#REF!,MATCH(EN_work!$D117,#REF!,0),8)</f>
        <v>#REF!</v>
      </c>
      <c r="V117" t="e">
        <f>INDEX(#REF!,MATCH(EN_work!$D117,#REF!,0),9)</f>
        <v>#REF!</v>
      </c>
      <c r="W117" t="s">
        <v>26</v>
      </c>
      <c r="X117" t="s">
        <v>27</v>
      </c>
    </row>
    <row r="118" spans="1:24" x14ac:dyDescent="0.25">
      <c r="A118">
        <v>117</v>
      </c>
      <c r="B118" t="s">
        <v>309</v>
      </c>
      <c r="C118" t="str">
        <f t="shared" si="17"/>
        <v>132100116</v>
      </c>
      <c r="D118" s="19">
        <v>132100116</v>
      </c>
      <c r="E118" t="e">
        <f>VLOOKUP(D118,#REF!,2,FALSE)</f>
        <v>#REF!</v>
      </c>
      <c r="F118" t="str">
        <f>VLOOKUP(D118,'combined sheet'!$B$2:$C$194,2,FALSE)</f>
        <v>21福瑞能源GN001</v>
      </c>
      <c r="G118" t="str">
        <f t="shared" si="18"/>
        <v>21</v>
      </c>
      <c r="H118" t="str">
        <f t="shared" si="22"/>
        <v>FUJIAN HUADIAN FURUI ENERGY DEVELOPMENT</v>
      </c>
      <c r="I118" t="str">
        <f t="shared" si="19"/>
        <v>FUJIAN HUADIAN FURUI ENERGY DEVELOPMENT</v>
      </c>
      <c r="J118" t="str">
        <f t="shared" si="21"/>
        <v>GN001</v>
      </c>
      <c r="K118" t="str">
        <f>VLOOKUP(D118,'special label'!$D$2:$H$127,5,)</f>
        <v>(Revolutionary Old Area Theme Bond)</v>
      </c>
      <c r="L118" s="27" t="str">
        <f t="shared" si="20"/>
        <v>21 FUJIAN HUADIAN FURUI ENERGY DEVELOPMENT GN001 (Revolutionary Old Area Theme Bond)</v>
      </c>
      <c r="M118" t="e">
        <f>INDEX(#REF!,MATCH(EN_work!D118,#REF!,0),7)</f>
        <v>#REF!</v>
      </c>
      <c r="N118" s="28" t="s">
        <v>34</v>
      </c>
      <c r="O118" t="s">
        <v>310</v>
      </c>
      <c r="P118" t="s">
        <v>24</v>
      </c>
      <c r="Q118" t="s">
        <v>308</v>
      </c>
      <c r="R118">
        <v>2021</v>
      </c>
      <c r="S118" s="30">
        <v>44463</v>
      </c>
      <c r="T118" s="31">
        <v>10</v>
      </c>
      <c r="U118" t="e">
        <f>INDEX(#REF!,MATCH(EN_work!$D118,#REF!,0),8)</f>
        <v>#REF!</v>
      </c>
      <c r="V118" t="e">
        <f>INDEX(#REF!,MATCH(EN_work!$D118,#REF!,0),9)</f>
        <v>#REF!</v>
      </c>
      <c r="W118" t="s">
        <v>26</v>
      </c>
      <c r="X118" t="s">
        <v>32</v>
      </c>
    </row>
    <row r="119" spans="1:24" x14ac:dyDescent="0.25">
      <c r="A119">
        <v>118</v>
      </c>
      <c r="B119" t="s">
        <v>311</v>
      </c>
      <c r="C119" t="str">
        <f t="shared" si="17"/>
        <v>132100118</v>
      </c>
      <c r="D119" s="19">
        <v>132100118</v>
      </c>
      <c r="E119" t="e">
        <f>VLOOKUP(D119,#REF!,2,FALSE)</f>
        <v>#REF!</v>
      </c>
      <c r="F119" t="str">
        <f>VLOOKUP(D119,'combined sheet'!$B$2:$C$194,2,FALSE)</f>
        <v>21福瑞能源GN002</v>
      </c>
      <c r="G119" t="str">
        <f t="shared" si="18"/>
        <v>21</v>
      </c>
      <c r="H119" t="str">
        <f t="shared" si="22"/>
        <v>FUJIAN HUADIAN FURUI ENERGY DEVELOPMENT</v>
      </c>
      <c r="I119" t="str">
        <f t="shared" si="19"/>
        <v>FUJIAN HUADIAN FURUI ENERGY DEVELOPMENT</v>
      </c>
      <c r="J119" t="str">
        <f t="shared" si="21"/>
        <v>GN002</v>
      </c>
      <c r="K119" t="str">
        <f>VLOOKUP(D119,'special label'!$D$2:$H$127,5,)</f>
        <v>(Revolutionary Old Area Theme Bond)</v>
      </c>
      <c r="L119" s="27" t="str">
        <f t="shared" si="20"/>
        <v>21 FUJIAN HUADIAN FURUI ENERGY DEVELOPMENT GN002 (Revolutionary Old Area Theme Bond)</v>
      </c>
      <c r="M119" t="e">
        <f>INDEX(#REF!,MATCH(EN_work!D119,#REF!,0),7)</f>
        <v>#REF!</v>
      </c>
      <c r="N119" s="28" t="s">
        <v>34</v>
      </c>
      <c r="O119" t="s">
        <v>312</v>
      </c>
      <c r="P119" t="s">
        <v>24</v>
      </c>
      <c r="Q119" t="s">
        <v>308</v>
      </c>
      <c r="R119">
        <v>2021</v>
      </c>
      <c r="S119" s="30">
        <v>44467</v>
      </c>
      <c r="T119" s="31">
        <v>10</v>
      </c>
      <c r="U119" t="e">
        <f>INDEX(#REF!,MATCH(EN_work!$D119,#REF!,0),8)</f>
        <v>#REF!</v>
      </c>
      <c r="V119" t="e">
        <f>INDEX(#REF!,MATCH(EN_work!$D119,#REF!,0),9)</f>
        <v>#REF!</v>
      </c>
      <c r="W119" t="s">
        <v>26</v>
      </c>
      <c r="X119" t="s">
        <v>32</v>
      </c>
    </row>
    <row r="120" spans="1:24" x14ac:dyDescent="0.25">
      <c r="A120">
        <v>119</v>
      </c>
      <c r="B120" t="s">
        <v>313</v>
      </c>
      <c r="C120" t="str">
        <f t="shared" si="17"/>
        <v>132100120</v>
      </c>
      <c r="D120" s="19">
        <v>132100120</v>
      </c>
      <c r="E120" t="e">
        <f>VLOOKUP(D120,#REF!,2,FALSE)</f>
        <v>#REF!</v>
      </c>
      <c r="F120" t="str">
        <f>VLOOKUP(D120,'combined sheet'!$B$2:$C$194,2,FALSE)</f>
        <v>21福瑞能源GN003</v>
      </c>
      <c r="G120" t="str">
        <f t="shared" si="18"/>
        <v>21</v>
      </c>
      <c r="H120" t="str">
        <f t="shared" si="22"/>
        <v>FUJIAN HUADIAN FURUI ENERGY DEVELOPMENT</v>
      </c>
      <c r="I120" t="str">
        <f t="shared" si="19"/>
        <v>FUJIAN HUADIAN FURUI ENERGY DEVELOPMENT</v>
      </c>
      <c r="J120" t="str">
        <f t="shared" si="21"/>
        <v>GN003</v>
      </c>
      <c r="K120" t="str">
        <f>VLOOKUP(D120,'special label'!$D$2:$H$127,5,)</f>
        <v>(Revolutionary Old Area Theme Bond)</v>
      </c>
      <c r="L120" s="27" t="str">
        <f t="shared" si="20"/>
        <v>21 FUJIAN HUADIAN FURUI ENERGY DEVELOPMENT GN003 (Revolutionary Old Area Theme Bond)</v>
      </c>
      <c r="M120" t="e">
        <f>INDEX(#REF!,MATCH(EN_work!D120,#REF!,0),7)</f>
        <v>#REF!</v>
      </c>
      <c r="N120" s="28" t="s">
        <v>34</v>
      </c>
      <c r="O120" t="s">
        <v>314</v>
      </c>
      <c r="P120" t="s">
        <v>24</v>
      </c>
      <c r="Q120" t="s">
        <v>308</v>
      </c>
      <c r="R120">
        <v>2021</v>
      </c>
      <c r="S120" s="30">
        <v>44467</v>
      </c>
      <c r="T120" s="31">
        <v>10</v>
      </c>
      <c r="U120" t="e">
        <f>INDEX(#REF!,MATCH(EN_work!$D120,#REF!,0),8)</f>
        <v>#REF!</v>
      </c>
      <c r="V120" t="e">
        <f>INDEX(#REF!,MATCH(EN_work!$D120,#REF!,0),9)</f>
        <v>#REF!</v>
      </c>
      <c r="W120" t="s">
        <v>26</v>
      </c>
      <c r="X120" t="s">
        <v>32</v>
      </c>
    </row>
    <row r="121" spans="1:24" s="22" customFormat="1" x14ac:dyDescent="0.25">
      <c r="A121">
        <v>120</v>
      </c>
      <c r="B121" t="s">
        <v>315</v>
      </c>
      <c r="C121" t="str">
        <f t="shared" si="17"/>
        <v>132100133</v>
      </c>
      <c r="D121" s="19">
        <v>132100133</v>
      </c>
      <c r="E121" t="e">
        <f>VLOOKUP(D121,#REF!,2,FALSE)</f>
        <v>#REF!</v>
      </c>
      <c r="F121" t="str">
        <f>VLOOKUP(D121,'combined sheet'!$B$2:$C$194,2,FALSE)</f>
        <v>21福瑞能源GN004</v>
      </c>
      <c r="G121" t="str">
        <f t="shared" si="18"/>
        <v>21</v>
      </c>
      <c r="H121" t="str">
        <f t="shared" si="22"/>
        <v>Furui Energy Gn004 (carbo</v>
      </c>
      <c r="I121" t="str">
        <f t="shared" si="19"/>
        <v>FURUI ENERGY GN004 (CARBO</v>
      </c>
      <c r="J121" t="str">
        <f t="shared" si="21"/>
        <v>GN004</v>
      </c>
      <c r="K121" t="str">
        <f>VLOOKUP(D121,'special label'!$D$2:$H$127,5,)</f>
        <v>(Carbon Neutral Bond)</v>
      </c>
      <c r="L121" s="27" t="str">
        <f t="shared" si="20"/>
        <v>21 FURUI ENERGY GN004 (CARBO GN004 (Carbon Neutral Bond)</v>
      </c>
      <c r="M121" t="e">
        <f>INDEX(#REF!,MATCH(EN_work!D121,#REF!,0),7)</f>
        <v>#REF!</v>
      </c>
      <c r="N121" s="28" t="s">
        <v>34</v>
      </c>
      <c r="O121" t="s">
        <v>316</v>
      </c>
      <c r="P121" t="s">
        <v>24</v>
      </c>
      <c r="Q121" t="s">
        <v>308</v>
      </c>
      <c r="R121">
        <v>2021</v>
      </c>
      <c r="S121" s="30">
        <v>44503</v>
      </c>
      <c r="T121" s="31">
        <v>10</v>
      </c>
      <c r="U121" t="e">
        <f>INDEX(#REF!,MATCH(EN_work!$D121,#REF!,0),8)</f>
        <v>#REF!</v>
      </c>
      <c r="V121" t="e">
        <f>INDEX(#REF!,MATCH(EN_work!$D121,#REF!,0),9)</f>
        <v>#REF!</v>
      </c>
      <c r="W121" s="22" t="s">
        <v>26</v>
      </c>
      <c r="X121" s="22" t="s">
        <v>32</v>
      </c>
    </row>
    <row r="122" spans="1:24" x14ac:dyDescent="0.25">
      <c r="A122">
        <v>121</v>
      </c>
      <c r="B122" t="s">
        <v>317</v>
      </c>
      <c r="C122" t="str">
        <f t="shared" si="17"/>
        <v>132100012</v>
      </c>
      <c r="D122" s="19">
        <v>132100012</v>
      </c>
      <c r="E122" t="e">
        <f>VLOOKUP(D122,#REF!,2,FALSE)</f>
        <v>#REF!</v>
      </c>
      <c r="F122" t="str">
        <f>VLOOKUP(D122,'combined sheet'!$B$2:$C$194,2,FALSE)</f>
        <v>21华能GN001</v>
      </c>
      <c r="G122" t="str">
        <f t="shared" si="18"/>
        <v>21</v>
      </c>
      <c r="H122" t="str">
        <f t="shared" si="22"/>
        <v>HPI</v>
      </c>
      <c r="I122" t="str">
        <f t="shared" si="19"/>
        <v>HPI</v>
      </c>
      <c r="J122" t="str">
        <f t="shared" si="21"/>
        <v>GN001</v>
      </c>
      <c r="L122" s="27" t="str">
        <f t="shared" si="20"/>
        <v xml:space="preserve">21 HPI GN001 </v>
      </c>
      <c r="M122" t="e">
        <f>INDEX(#REF!,MATCH(EN_work!D122,#REF!,0),7)</f>
        <v>#REF!</v>
      </c>
      <c r="N122" s="28" t="s">
        <v>34</v>
      </c>
      <c r="O122" t="s">
        <v>318</v>
      </c>
      <c r="P122" t="s">
        <v>24</v>
      </c>
      <c r="Q122" t="s">
        <v>319</v>
      </c>
      <c r="R122">
        <v>2021</v>
      </c>
      <c r="S122" s="30">
        <v>44236</v>
      </c>
      <c r="T122" s="31">
        <v>10</v>
      </c>
      <c r="U122" t="e">
        <f>INDEX(#REF!,MATCH(EN_work!$D122,#REF!,0),8)</f>
        <v>#REF!</v>
      </c>
      <c r="V122" t="e">
        <f>INDEX(#REF!,MATCH(EN_work!$D122,#REF!,0),9)</f>
        <v>#REF!</v>
      </c>
      <c r="W122" t="s">
        <v>26</v>
      </c>
      <c r="X122" t="s">
        <v>27</v>
      </c>
    </row>
    <row r="123" spans="1:24" x14ac:dyDescent="0.25">
      <c r="A123">
        <v>122</v>
      </c>
      <c r="B123" t="s">
        <v>320</v>
      </c>
      <c r="C123" t="str">
        <f t="shared" si="17"/>
        <v>132100035</v>
      </c>
      <c r="D123" s="19">
        <v>132100035</v>
      </c>
      <c r="E123" t="e">
        <f>VLOOKUP(D123,#REF!,2,FALSE)</f>
        <v>#REF!</v>
      </c>
      <c r="F123" t="str">
        <f>VLOOKUP(D123,'combined sheet'!$B$2:$C$194,2,FALSE)</f>
        <v>21华能GN002</v>
      </c>
      <c r="G123" t="str">
        <f t="shared" si="18"/>
        <v>21</v>
      </c>
      <c r="H123" t="str">
        <f t="shared" si="22"/>
        <v>HPI</v>
      </c>
      <c r="I123" t="str">
        <f t="shared" si="19"/>
        <v>HPI</v>
      </c>
      <c r="J123" t="str">
        <f t="shared" si="21"/>
        <v>GN002</v>
      </c>
      <c r="K123" t="str">
        <f>VLOOKUP(D123,'special label'!$D$2:$H$127,5,)</f>
        <v>(Carbon Neutral Bond)</v>
      </c>
      <c r="L123" s="27" t="str">
        <f t="shared" si="20"/>
        <v>21 HPI GN002 (Carbon Neutral Bond)</v>
      </c>
      <c r="M123" t="e">
        <f>INDEX(#REF!,MATCH(EN_work!D123,#REF!,0),7)</f>
        <v>#REF!</v>
      </c>
      <c r="N123" s="28" t="s">
        <v>34</v>
      </c>
      <c r="O123" t="s">
        <v>321</v>
      </c>
      <c r="P123" t="s">
        <v>24</v>
      </c>
      <c r="Q123" t="s">
        <v>319</v>
      </c>
      <c r="R123">
        <v>2021</v>
      </c>
      <c r="S123" s="30">
        <v>44302</v>
      </c>
      <c r="T123" s="31">
        <v>25</v>
      </c>
      <c r="U123" t="e">
        <f>INDEX(#REF!,MATCH(EN_work!$D123,#REF!,0),8)</f>
        <v>#REF!</v>
      </c>
      <c r="V123" t="e">
        <f>INDEX(#REF!,MATCH(EN_work!$D123,#REF!,0),9)</f>
        <v>#REF!</v>
      </c>
      <c r="W123" t="s">
        <v>26</v>
      </c>
      <c r="X123" t="s">
        <v>27</v>
      </c>
    </row>
    <row r="124" spans="1:24" ht="25" x14ac:dyDescent="0.25">
      <c r="A124">
        <v>123</v>
      </c>
      <c r="B124" t="s">
        <v>322</v>
      </c>
      <c r="C124" t="str">
        <f t="shared" si="17"/>
        <v>102280045</v>
      </c>
      <c r="D124" s="19">
        <v>102280045</v>
      </c>
      <c r="E124" t="e">
        <f>VLOOKUP(D124,#REF!,2,FALSE)</f>
        <v>#REF!</v>
      </c>
      <c r="F124" t="str">
        <f>VLOOKUP(D124,'combined sheet'!$B$2:$C$194,2,FALSE)</f>
        <v>22鄂能源MTN001</v>
      </c>
      <c r="G124" t="str">
        <f t="shared" si="18"/>
        <v>22</v>
      </c>
      <c r="H124" t="str">
        <f>LEFT(O124,LEN(O124)-14)</f>
        <v>HEGC</v>
      </c>
      <c r="I124" t="str">
        <f t="shared" si="19"/>
        <v>HEGC</v>
      </c>
      <c r="J124" t="str">
        <f>RIGHT(F124,6)</f>
        <v>MTN001</v>
      </c>
      <c r="K124" t="str">
        <f>VLOOKUP(D124,'special label'!$D$2:$H$127,5,)</f>
        <v>(Green)</v>
      </c>
      <c r="L124" s="27" t="str">
        <f t="shared" si="20"/>
        <v>22 HEGC MTN001 (Green)</v>
      </c>
      <c r="M124" t="e">
        <f>INDEX(#REF!,MATCH(EN_work!D124,#REF!,0),7)</f>
        <v>#REF!</v>
      </c>
      <c r="N124" s="28" t="s">
        <v>29</v>
      </c>
      <c r="O124" t="s">
        <v>323</v>
      </c>
      <c r="P124" t="s">
        <v>24</v>
      </c>
      <c r="Q124" t="s">
        <v>324</v>
      </c>
      <c r="R124">
        <v>2022</v>
      </c>
      <c r="S124" s="30">
        <v>44571</v>
      </c>
      <c r="T124" s="31">
        <v>9</v>
      </c>
      <c r="U124" t="e">
        <f>INDEX(#REF!,MATCH(EN_work!$D124,#REF!,0),8)</f>
        <v>#REF!</v>
      </c>
      <c r="V124" t="e">
        <f>INDEX(#REF!,MATCH(EN_work!$D124,#REF!,0),9)</f>
        <v>#REF!</v>
      </c>
      <c r="W124" t="s">
        <v>26</v>
      </c>
      <c r="X124" t="s">
        <v>32</v>
      </c>
    </row>
    <row r="125" spans="1:24" ht="25" x14ac:dyDescent="0.25">
      <c r="A125">
        <v>124</v>
      </c>
      <c r="B125" t="s">
        <v>325</v>
      </c>
      <c r="C125" t="str">
        <f t="shared" si="17"/>
        <v>102280545</v>
      </c>
      <c r="D125" s="19">
        <v>102280545</v>
      </c>
      <c r="E125" t="e">
        <f>VLOOKUP(D125,#REF!,2,FALSE)</f>
        <v>#REF!</v>
      </c>
      <c r="F125" t="str">
        <f>VLOOKUP(D125,'combined sheet'!$B$2:$C$194,2,FALSE)</f>
        <v>22鄂能源MTN002</v>
      </c>
      <c r="G125" t="str">
        <f t="shared" si="18"/>
        <v>22</v>
      </c>
      <c r="H125" t="str">
        <f>LEFT(O125,LEN(O125)-14)</f>
        <v>HEGC</v>
      </c>
      <c r="I125" t="str">
        <f t="shared" si="19"/>
        <v>HEGC</v>
      </c>
      <c r="J125" t="str">
        <f>RIGHT(F125,6)</f>
        <v>MTN002</v>
      </c>
      <c r="K125" t="str">
        <f>VLOOKUP(D125,'special label'!$D$2:$H$127,5,)</f>
        <v>(Carbon Neutral Bond)</v>
      </c>
      <c r="L125" s="27" t="str">
        <f t="shared" si="20"/>
        <v>22 HEGC MTN002 (Carbon Neutral Bond)</v>
      </c>
      <c r="M125" t="e">
        <f>INDEX(#REF!,MATCH(EN_work!D125,#REF!,0),7)</f>
        <v>#REF!</v>
      </c>
      <c r="N125" s="28" t="s">
        <v>29</v>
      </c>
      <c r="O125" t="s">
        <v>326</v>
      </c>
      <c r="P125" t="s">
        <v>24</v>
      </c>
      <c r="Q125" t="s">
        <v>324</v>
      </c>
      <c r="R125">
        <v>2022</v>
      </c>
      <c r="S125" s="30">
        <v>44637</v>
      </c>
      <c r="T125" s="31">
        <v>5.2</v>
      </c>
      <c r="U125" t="e">
        <f>INDEX(#REF!,MATCH(EN_work!$D125,#REF!,0),8)</f>
        <v>#REF!</v>
      </c>
      <c r="V125" t="e">
        <f>INDEX(#REF!,MATCH(EN_work!$D125,#REF!,0),9)</f>
        <v>#REF!</v>
      </c>
      <c r="W125" t="s">
        <v>26</v>
      </c>
      <c r="X125" t="s">
        <v>32</v>
      </c>
    </row>
    <row r="126" spans="1:24" x14ac:dyDescent="0.25">
      <c r="A126">
        <v>125</v>
      </c>
      <c r="B126" t="s">
        <v>327</v>
      </c>
      <c r="C126" t="str">
        <f t="shared" si="17"/>
        <v>132100098</v>
      </c>
      <c r="D126" s="19">
        <v>132100098</v>
      </c>
      <c r="E126" t="e">
        <f>VLOOKUP(D126,#REF!,2,FALSE)</f>
        <v>#REF!</v>
      </c>
      <c r="F126" t="str">
        <f>VLOOKUP(D126,'combined sheet'!$B$2:$C$194,2,FALSE)</f>
        <v>21华电股GN001</v>
      </c>
      <c r="G126" t="str">
        <f t="shared" si="18"/>
        <v>21</v>
      </c>
      <c r="H126" t="str">
        <f>LEFT(O126,LEN(O126)-16)</f>
        <v>HDPI</v>
      </c>
      <c r="I126" t="str">
        <f t="shared" si="19"/>
        <v>HDPI</v>
      </c>
      <c r="J126" t="str">
        <f>RIGHT(F126,5)</f>
        <v>GN001</v>
      </c>
      <c r="L126" s="27" t="str">
        <f t="shared" si="20"/>
        <v xml:space="preserve">21 HDPI GN001 </v>
      </c>
      <c r="M126" t="e">
        <f>INDEX(#REF!,MATCH(EN_work!D126,#REF!,0),7)</f>
        <v>#REF!</v>
      </c>
      <c r="N126" s="28" t="s">
        <v>34</v>
      </c>
      <c r="O126" t="s">
        <v>328</v>
      </c>
      <c r="P126" t="s">
        <v>24</v>
      </c>
      <c r="Q126" t="s">
        <v>329</v>
      </c>
      <c r="R126">
        <v>2021</v>
      </c>
      <c r="S126" s="30">
        <v>44438</v>
      </c>
      <c r="T126" s="31">
        <v>23</v>
      </c>
      <c r="U126" t="e">
        <f>INDEX(#REF!,MATCH(EN_work!$D126,#REF!,0),8)</f>
        <v>#REF!</v>
      </c>
      <c r="V126" t="e">
        <f>INDEX(#REF!,MATCH(EN_work!$D126,#REF!,0),9)</f>
        <v>#REF!</v>
      </c>
      <c r="W126" t="s">
        <v>26</v>
      </c>
      <c r="X126" t="s">
        <v>27</v>
      </c>
    </row>
    <row r="127" spans="1:24" x14ac:dyDescent="0.25">
      <c r="A127">
        <v>126</v>
      </c>
      <c r="B127" t="s">
        <v>330</v>
      </c>
      <c r="C127" t="str">
        <f t="shared" si="17"/>
        <v>132280006</v>
      </c>
      <c r="D127" s="19">
        <v>132280006</v>
      </c>
      <c r="E127" t="e">
        <f>VLOOKUP(D127,#REF!,2,FALSE)</f>
        <v>#REF!</v>
      </c>
      <c r="F127" t="str">
        <f>VLOOKUP(D127,'combined sheet'!$B$2:$C$194,2,FALSE)</f>
        <v>22苏国信GN001</v>
      </c>
      <c r="G127" t="str">
        <f t="shared" si="18"/>
        <v>22</v>
      </c>
      <c r="H127" t="str">
        <f>LEFT(O127,LEN(O127)-16)</f>
        <v>SDITC Gn001 (carbo</v>
      </c>
      <c r="I127" t="str">
        <f t="shared" si="19"/>
        <v>SDITC GN001 (CARBO</v>
      </c>
      <c r="J127" t="str">
        <f>RIGHT(F127,5)</f>
        <v>GN001</v>
      </c>
      <c r="K127" t="str">
        <f>VLOOKUP(D127,'special label'!$D$2:$H$127,5,)</f>
        <v>(Carbon Neutral Bond)</v>
      </c>
      <c r="L127" s="27" t="str">
        <f t="shared" si="20"/>
        <v>22 SDITC GN001 (CARBO GN001 (Carbon Neutral Bond)</v>
      </c>
      <c r="M127" t="e">
        <f>INDEX(#REF!,MATCH(EN_work!D127,#REF!,0),7)</f>
        <v>#REF!</v>
      </c>
      <c r="N127" s="28" t="s">
        <v>42</v>
      </c>
      <c r="O127" t="s">
        <v>331</v>
      </c>
      <c r="P127" t="s">
        <v>24</v>
      </c>
      <c r="Q127" t="s">
        <v>332</v>
      </c>
      <c r="R127">
        <v>2022</v>
      </c>
      <c r="S127" s="30">
        <v>44587</v>
      </c>
      <c r="T127" s="31">
        <v>10</v>
      </c>
      <c r="U127" t="e">
        <f>INDEX(#REF!,MATCH(EN_work!$D127,#REF!,0),8)</f>
        <v>#REF!</v>
      </c>
      <c r="V127" t="e">
        <f>INDEX(#REF!,MATCH(EN_work!$D127,#REF!,0),9)</f>
        <v>#REF!</v>
      </c>
      <c r="W127" t="s">
        <v>26</v>
      </c>
      <c r="X127" t="s">
        <v>32</v>
      </c>
    </row>
    <row r="128" spans="1:24" x14ac:dyDescent="0.25">
      <c r="A128">
        <v>127</v>
      </c>
      <c r="B128" t="s">
        <v>333</v>
      </c>
      <c r="C128" t="str">
        <f t="shared" si="17"/>
        <v>132380022</v>
      </c>
      <c r="D128" s="19">
        <v>132380022</v>
      </c>
      <c r="E128" t="e">
        <f>VLOOKUP(D128,#REF!,2,FALSE)</f>
        <v>#REF!</v>
      </c>
      <c r="F128" t="str">
        <f>VLOOKUP(D128,'combined sheet'!$B$2:$C$194,2,FALSE)</f>
        <v>23格力电器GN001</v>
      </c>
      <c r="G128" t="str">
        <f t="shared" si="18"/>
        <v>23</v>
      </c>
      <c r="H128" t="str">
        <f>LEFT(O128,LEN(O128)-18)</f>
        <v>GREE</v>
      </c>
      <c r="I128" t="str">
        <f t="shared" si="19"/>
        <v>GREE</v>
      </c>
      <c r="J128" t="str">
        <f>RIGHT(F128,5)</f>
        <v>GN001</v>
      </c>
      <c r="L128" s="27" t="str">
        <f t="shared" si="20"/>
        <v xml:space="preserve">23 GREE GN001 </v>
      </c>
      <c r="M128" t="e">
        <f>INDEX(#REF!,MATCH(EN_work!D128,#REF!,0),7)</f>
        <v>#REF!</v>
      </c>
      <c r="N128" s="28" t="s">
        <v>42</v>
      </c>
      <c r="O128" t="s">
        <v>334</v>
      </c>
      <c r="P128" t="s">
        <v>24</v>
      </c>
      <c r="Q128" t="s">
        <v>335</v>
      </c>
      <c r="R128">
        <v>2023</v>
      </c>
      <c r="S128" s="30">
        <v>45014</v>
      </c>
      <c r="T128" s="31">
        <v>9</v>
      </c>
      <c r="U128" t="e">
        <f>INDEX(#REF!,MATCH(EN_work!$D128,#REF!,0),8)</f>
        <v>#REF!</v>
      </c>
      <c r="V128" t="e">
        <f>INDEX(#REF!,MATCH(EN_work!$D128,#REF!,0),9)</f>
        <v>#REF!</v>
      </c>
      <c r="W128" t="s">
        <v>26</v>
      </c>
      <c r="X128" t="s">
        <v>45</v>
      </c>
    </row>
    <row r="129" spans="1:24" ht="25" x14ac:dyDescent="0.25">
      <c r="A129">
        <v>128</v>
      </c>
      <c r="B129" t="s">
        <v>336</v>
      </c>
      <c r="C129" t="str">
        <f t="shared" si="17"/>
        <v>012284029</v>
      </c>
      <c r="D129" s="19">
        <v>12284029</v>
      </c>
      <c r="E129" t="e">
        <f>VLOOKUP(D129,#REF!,2,FALSE)</f>
        <v>#REF!</v>
      </c>
      <c r="F129" t="str">
        <f>VLOOKUP(D129,'combined sheet'!$B$2:$C$194,2,FALSE)</f>
        <v>22格盟SCP005</v>
      </c>
      <c r="G129" t="str">
        <f t="shared" si="18"/>
        <v>22</v>
      </c>
      <c r="H129" t="str">
        <f>LEFT(O129,LEN(O129)-14)</f>
        <v>GEMENG INTERNATIONAL ENERGY</v>
      </c>
      <c r="I129" t="str">
        <f t="shared" si="19"/>
        <v>GEMENG INTERNATIONAL ENERGY</v>
      </c>
      <c r="J129" t="str">
        <f>RIGHT(F129,6)</f>
        <v>SCP005</v>
      </c>
      <c r="K129" t="str">
        <f>VLOOKUP(D129,'special label'!$D$2:$H$127,5,)</f>
        <v>(Green)</v>
      </c>
      <c r="L129" s="27" t="str">
        <f t="shared" si="20"/>
        <v>22 GEMENG INTERNATIONAL ENERGY SCP005 (Green)</v>
      </c>
      <c r="M129" t="e">
        <f>INDEX(#REF!,MATCH(EN_work!D129,#REF!,0),7)</f>
        <v>#REF!</v>
      </c>
      <c r="N129" s="28" t="s">
        <v>29</v>
      </c>
      <c r="O129" t="s">
        <v>337</v>
      </c>
      <c r="P129" t="s">
        <v>24</v>
      </c>
      <c r="Q129" t="s">
        <v>338</v>
      </c>
      <c r="R129">
        <v>2022</v>
      </c>
      <c r="S129" s="30">
        <v>44888</v>
      </c>
      <c r="T129" s="31">
        <v>1.65</v>
      </c>
      <c r="U129" t="e">
        <f>INDEX(#REF!,MATCH(EN_work!$D129,#REF!,0),8)</f>
        <v>#REF!</v>
      </c>
      <c r="V129" t="e">
        <f>INDEX(#REF!,MATCH(EN_work!$D129,#REF!,0),9)</f>
        <v>#REF!</v>
      </c>
      <c r="W129" t="s">
        <v>26</v>
      </c>
      <c r="X129" t="s">
        <v>45</v>
      </c>
    </row>
    <row r="130" spans="1:24" x14ac:dyDescent="0.25">
      <c r="A130">
        <v>129</v>
      </c>
      <c r="B130" t="s">
        <v>339</v>
      </c>
      <c r="C130" t="str">
        <f t="shared" ref="C130:C161" si="23">LEFT(B130,LEN(B130)-3)</f>
        <v>132100020</v>
      </c>
      <c r="D130" s="19">
        <v>132100020</v>
      </c>
      <c r="E130" t="e">
        <f>VLOOKUP(D130,#REF!,2,FALSE)</f>
        <v>#REF!</v>
      </c>
      <c r="F130" t="str">
        <f>VLOOKUP(D130,'combined sheet'!$B$2:$C$194,2,FALSE)</f>
        <v>21国电GN001</v>
      </c>
      <c r="G130" t="str">
        <f t="shared" ref="G130:G161" si="24">RIGHT(R130,2)</f>
        <v>21</v>
      </c>
      <c r="H130" t="str">
        <f>LEFT(O130,LEN(O130)-16)</f>
        <v>GDPD</v>
      </c>
      <c r="I130" t="str">
        <f t="shared" ref="I130:I161" si="25">UPPER(H130)</f>
        <v>GDPD</v>
      </c>
      <c r="J130" t="str">
        <f>RIGHT(F130,5)</f>
        <v>GN001</v>
      </c>
      <c r="L130" s="27" t="str">
        <f t="shared" ref="L130:L161" si="26">CONCATENATE(G130," ",I130," ",J130," ",K130)</f>
        <v xml:space="preserve">21 GDPD GN001 </v>
      </c>
      <c r="M130" t="e">
        <f>INDEX(#REF!,MATCH(EN_work!D130,#REF!,0),7)</f>
        <v>#REF!</v>
      </c>
      <c r="N130" s="28" t="s">
        <v>34</v>
      </c>
      <c r="O130" t="s">
        <v>340</v>
      </c>
      <c r="P130" t="s">
        <v>24</v>
      </c>
      <c r="Q130" t="s">
        <v>341</v>
      </c>
      <c r="R130">
        <v>2021</v>
      </c>
      <c r="S130" s="30">
        <v>44280</v>
      </c>
      <c r="T130" s="31">
        <v>8.4</v>
      </c>
      <c r="U130" t="e">
        <f>INDEX(#REF!,MATCH(EN_work!$D130,#REF!,0),8)</f>
        <v>#REF!</v>
      </c>
      <c r="V130" t="e">
        <f>INDEX(#REF!,MATCH(EN_work!$D130,#REF!,0),9)</f>
        <v>#REF!</v>
      </c>
      <c r="W130" t="s">
        <v>26</v>
      </c>
      <c r="X130" t="s">
        <v>27</v>
      </c>
    </row>
    <row r="131" spans="1:24" x14ac:dyDescent="0.25">
      <c r="A131">
        <v>130</v>
      </c>
      <c r="B131" t="s">
        <v>342</v>
      </c>
      <c r="C131" t="str">
        <f t="shared" si="23"/>
        <v>132100050</v>
      </c>
      <c r="D131" s="19">
        <v>132100050</v>
      </c>
      <c r="E131" t="e">
        <f>VLOOKUP(D131,#REF!,2,FALSE)</f>
        <v>#REF!</v>
      </c>
      <c r="F131" t="str">
        <f>VLOOKUP(D131,'combined sheet'!$B$2:$C$194,2,FALSE)</f>
        <v>21国电GN002</v>
      </c>
      <c r="G131" t="str">
        <f t="shared" si="24"/>
        <v>21</v>
      </c>
      <c r="H131" t="str">
        <f>LEFT(O131,LEN(O131)-16)</f>
        <v>GDPD</v>
      </c>
      <c r="I131" t="str">
        <f t="shared" si="25"/>
        <v>GDPD</v>
      </c>
      <c r="J131" t="str">
        <f>RIGHT(F131,5)</f>
        <v>GN002</v>
      </c>
      <c r="K131" t="str">
        <f>VLOOKUP(D131,'special label'!$D$2:$H$127,5,)</f>
        <v>(Sustainability-linked Bond)</v>
      </c>
      <c r="L131" s="27" t="str">
        <f t="shared" si="26"/>
        <v>21 GDPD GN002 (Sustainability-linked Bond)</v>
      </c>
      <c r="M131" t="e">
        <f>INDEX(#REF!,MATCH(EN_work!D131,#REF!,0),7)</f>
        <v>#REF!</v>
      </c>
      <c r="N131" s="28" t="s">
        <v>34</v>
      </c>
      <c r="O131" t="s">
        <v>343</v>
      </c>
      <c r="P131" t="s">
        <v>24</v>
      </c>
      <c r="Q131" t="s">
        <v>341</v>
      </c>
      <c r="R131">
        <v>2021</v>
      </c>
      <c r="S131" s="30">
        <v>44326</v>
      </c>
      <c r="T131" s="31">
        <v>10</v>
      </c>
      <c r="U131" t="e">
        <f>INDEX(#REF!,MATCH(EN_work!$D131,#REF!,0),8)</f>
        <v>#REF!</v>
      </c>
      <c r="V131" t="e">
        <f>INDEX(#REF!,MATCH(EN_work!$D131,#REF!,0),9)</f>
        <v>#REF!</v>
      </c>
      <c r="W131" t="s">
        <v>26</v>
      </c>
      <c r="X131" t="s">
        <v>27</v>
      </c>
    </row>
    <row r="132" spans="1:24" ht="25" x14ac:dyDescent="0.25">
      <c r="A132">
        <v>131</v>
      </c>
      <c r="B132" t="s">
        <v>344</v>
      </c>
      <c r="C132" t="str">
        <f t="shared" si="23"/>
        <v>132100096</v>
      </c>
      <c r="D132" s="19">
        <v>132100096</v>
      </c>
      <c r="E132" t="e">
        <f>VLOOKUP(D132,#REF!,2,FALSE)</f>
        <v>#REF!</v>
      </c>
      <c r="F132" t="str">
        <f>VLOOKUP(D132,'combined sheet'!$B$2:$C$194,2,FALSE)</f>
        <v>21国电GN003</v>
      </c>
      <c r="G132" t="str">
        <f t="shared" si="24"/>
        <v>21</v>
      </c>
      <c r="H132" t="str">
        <f>LEFT(O132,LEN(O132)-26)</f>
        <v>Guodi</v>
      </c>
      <c r="I132" t="str">
        <f t="shared" si="25"/>
        <v>GUODI</v>
      </c>
      <c r="J132" t="str">
        <f>RIGHT(F132,5)</f>
        <v>GN003</v>
      </c>
      <c r="K132" t="str">
        <f>VLOOKUP(D132,'special label'!$D$2:$H$127,5,)</f>
        <v>(Carbon Neutral Bond)</v>
      </c>
      <c r="L132" s="27" t="str">
        <f t="shared" si="26"/>
        <v>21 GUODI GN003 (Carbon Neutral Bond)</v>
      </c>
      <c r="M132" t="e">
        <f>INDEX(#REF!,MATCH(EN_work!D132,#REF!,0),7)</f>
        <v>#REF!</v>
      </c>
      <c r="N132" s="28" t="s">
        <v>29</v>
      </c>
      <c r="O132" t="s">
        <v>345</v>
      </c>
      <c r="P132" t="s">
        <v>24</v>
      </c>
      <c r="Q132" t="s">
        <v>341</v>
      </c>
      <c r="R132">
        <v>2021</v>
      </c>
      <c r="S132" s="30">
        <v>44434</v>
      </c>
      <c r="T132" s="31">
        <v>8</v>
      </c>
      <c r="U132" t="e">
        <f>INDEX(#REF!,MATCH(EN_work!$D132,#REF!,0),8)</f>
        <v>#REF!</v>
      </c>
      <c r="V132" t="e">
        <f>INDEX(#REF!,MATCH(EN_work!$D132,#REF!,0),9)</f>
        <v>#REF!</v>
      </c>
      <c r="W132" t="s">
        <v>26</v>
      </c>
      <c r="X132" t="s">
        <v>27</v>
      </c>
    </row>
    <row r="133" spans="1:24" x14ac:dyDescent="0.25">
      <c r="A133">
        <v>132</v>
      </c>
      <c r="B133" t="s">
        <v>346</v>
      </c>
      <c r="C133" t="str">
        <f t="shared" si="23"/>
        <v>132100109</v>
      </c>
      <c r="D133" s="19">
        <v>132100109</v>
      </c>
      <c r="E133" t="e">
        <f>VLOOKUP(D133,#REF!,2,FALSE)</f>
        <v>#REF!</v>
      </c>
      <c r="F133" t="str">
        <f>VLOOKUP(D133,'combined sheet'!$B$2:$C$194,2,FALSE)</f>
        <v>21国电GN004B</v>
      </c>
      <c r="G133" t="str">
        <f t="shared" si="24"/>
        <v>21</v>
      </c>
      <c r="H133" t="str">
        <f>LEFT(O133,LEN(O133)-16)</f>
        <v>GDPD</v>
      </c>
      <c r="I133" t="str">
        <f t="shared" si="25"/>
        <v>GDPD</v>
      </c>
      <c r="J133" t="str">
        <f>RIGHT(F133,6)</f>
        <v>GN004B</v>
      </c>
      <c r="K133" t="str">
        <f>VLOOKUP(D133,'special label'!$D$2:$H$127,5,)</f>
        <v>(Blue Bond)</v>
      </c>
      <c r="L133" s="27" t="str">
        <f t="shared" si="26"/>
        <v>21 GDPD GN004B (Blue Bond)</v>
      </c>
      <c r="M133" t="e">
        <f>INDEX(#REF!,MATCH(EN_work!D133,#REF!,0),7)</f>
        <v>#REF!</v>
      </c>
      <c r="N133" s="28" t="s">
        <v>34</v>
      </c>
      <c r="O133" t="s">
        <v>347</v>
      </c>
      <c r="P133" t="s">
        <v>24</v>
      </c>
      <c r="Q133" t="s">
        <v>341</v>
      </c>
      <c r="R133">
        <v>2021</v>
      </c>
      <c r="S133" s="30">
        <v>44455</v>
      </c>
      <c r="T133" s="31">
        <v>2</v>
      </c>
      <c r="U133" t="e">
        <f>INDEX(#REF!,MATCH(EN_work!$D133,#REF!,0),8)</f>
        <v>#REF!</v>
      </c>
      <c r="V133" t="e">
        <f>INDEX(#REF!,MATCH(EN_work!$D133,#REF!,0),9)</f>
        <v>#REF!</v>
      </c>
      <c r="W133" t="s">
        <v>26</v>
      </c>
      <c r="X133" t="s">
        <v>32</v>
      </c>
    </row>
    <row r="134" spans="1:24" x14ac:dyDescent="0.25">
      <c r="A134">
        <v>133</v>
      </c>
      <c r="B134" t="s">
        <v>348</v>
      </c>
      <c r="C134" t="str">
        <f t="shared" si="23"/>
        <v>132100108</v>
      </c>
      <c r="D134" s="19">
        <v>132100108</v>
      </c>
      <c r="E134" t="e">
        <f>VLOOKUP(D134,#REF!,2,FALSE)</f>
        <v>#REF!</v>
      </c>
      <c r="F134" t="str">
        <f>VLOOKUP(D134,'combined sheet'!$B$2:$C$194,2,FALSE)</f>
        <v>21国电GN004A</v>
      </c>
      <c r="G134" t="str">
        <f t="shared" si="24"/>
        <v>21</v>
      </c>
      <c r="H134" t="str">
        <f>LEFT(O134,LEN(O134)-16)</f>
        <v>GDPD</v>
      </c>
      <c r="I134" t="str">
        <f t="shared" si="25"/>
        <v>GDPD</v>
      </c>
      <c r="J134" t="str">
        <f>RIGHT(F134,6)</f>
        <v>GN004A</v>
      </c>
      <c r="K134" t="str">
        <f>VLOOKUP(D134,'special label'!$D$2:$H$127,5,)</f>
        <v>(Blue Bond)</v>
      </c>
      <c r="L134" s="27" t="str">
        <f t="shared" si="26"/>
        <v>21 GDPD GN004A (Blue Bond)</v>
      </c>
      <c r="M134" t="e">
        <f>INDEX(#REF!,MATCH(EN_work!D134,#REF!,0),7)</f>
        <v>#REF!</v>
      </c>
      <c r="N134" s="28" t="s">
        <v>34</v>
      </c>
      <c r="O134" t="s">
        <v>349</v>
      </c>
      <c r="P134" t="s">
        <v>24</v>
      </c>
      <c r="Q134" t="s">
        <v>341</v>
      </c>
      <c r="R134">
        <v>2021</v>
      </c>
      <c r="S134" s="30">
        <v>44455</v>
      </c>
      <c r="T134" s="31">
        <v>6</v>
      </c>
      <c r="U134" t="e">
        <f>INDEX(#REF!,MATCH(EN_work!$D134,#REF!,0),8)</f>
        <v>#REF!</v>
      </c>
      <c r="V134" t="e">
        <f>INDEX(#REF!,MATCH(EN_work!$D134,#REF!,0),9)</f>
        <v>#REF!</v>
      </c>
      <c r="W134" t="s">
        <v>26</v>
      </c>
      <c r="X134" t="s">
        <v>32</v>
      </c>
    </row>
    <row r="135" spans="1:24" x14ac:dyDescent="0.25">
      <c r="A135">
        <v>134</v>
      </c>
      <c r="B135" t="s">
        <v>350</v>
      </c>
      <c r="C135" t="str">
        <f t="shared" si="23"/>
        <v>132280035</v>
      </c>
      <c r="D135" s="19">
        <v>132280035</v>
      </c>
      <c r="E135" t="e">
        <f>VLOOKUP(D135,#REF!,2,FALSE)</f>
        <v>#REF!</v>
      </c>
      <c r="F135" t="str">
        <f>VLOOKUP(D135,'combined sheet'!$B$2:$C$194,2,FALSE)</f>
        <v>22国电GN001A</v>
      </c>
      <c r="G135" t="str">
        <f t="shared" si="24"/>
        <v>22</v>
      </c>
      <c r="H135" t="str">
        <f>LEFT(O135,LEN(O135)-14)</f>
        <v>GDPD</v>
      </c>
      <c r="I135" t="str">
        <f t="shared" si="25"/>
        <v>GDPD</v>
      </c>
      <c r="J135" t="str">
        <f>RIGHT(F135,6)</f>
        <v>GN001A</v>
      </c>
      <c r="K135" t="str">
        <f>VLOOKUP(D135,'special label'!$D$2:$H$127,5,)</f>
        <v>(Blue Bond)</v>
      </c>
      <c r="L135" s="27" t="str">
        <f t="shared" si="26"/>
        <v>22 GDPD GN001A (Blue Bond)</v>
      </c>
      <c r="M135" t="e">
        <f>INDEX(#REF!,MATCH(EN_work!D135,#REF!,0),7)</f>
        <v>#REF!</v>
      </c>
      <c r="N135" s="28" t="s">
        <v>34</v>
      </c>
      <c r="O135" t="s">
        <v>351</v>
      </c>
      <c r="P135" t="s">
        <v>24</v>
      </c>
      <c r="Q135" t="s">
        <v>341</v>
      </c>
      <c r="R135">
        <v>2022</v>
      </c>
      <c r="S135" s="30">
        <v>44672</v>
      </c>
      <c r="T135" s="31">
        <v>10</v>
      </c>
      <c r="U135" t="e">
        <f>INDEX(#REF!,MATCH(EN_work!$D135,#REF!,0),8)</f>
        <v>#REF!</v>
      </c>
      <c r="V135" t="e">
        <f>INDEX(#REF!,MATCH(EN_work!$D135,#REF!,0),9)</f>
        <v>#REF!</v>
      </c>
      <c r="W135" t="s">
        <v>26</v>
      </c>
      <c r="X135" t="s">
        <v>32</v>
      </c>
    </row>
    <row r="136" spans="1:24" x14ac:dyDescent="0.25">
      <c r="A136">
        <v>135</v>
      </c>
      <c r="B136" t="s">
        <v>352</v>
      </c>
      <c r="C136" t="str">
        <f t="shared" si="23"/>
        <v>132280036</v>
      </c>
      <c r="D136" s="19">
        <v>132280036</v>
      </c>
      <c r="E136" t="e">
        <f>VLOOKUP(D136,#REF!,2,FALSE)</f>
        <v>#REF!</v>
      </c>
      <c r="F136" t="str">
        <f>VLOOKUP(D136,'combined sheet'!$B$2:$C$194,2,FALSE)</f>
        <v>22国电GN001B</v>
      </c>
      <c r="G136" t="str">
        <f t="shared" si="24"/>
        <v>22</v>
      </c>
      <c r="H136" t="str">
        <f>LEFT(O136,LEN(O136)-14)</f>
        <v>GDPD</v>
      </c>
      <c r="I136" t="str">
        <f t="shared" si="25"/>
        <v>GDPD</v>
      </c>
      <c r="J136" t="str">
        <f>RIGHT(F136,6)</f>
        <v>GN001B</v>
      </c>
      <c r="K136" t="str">
        <f>VLOOKUP(D136,'special label'!$D$2:$H$127,5,)</f>
        <v>(Blue Bond)</v>
      </c>
      <c r="L136" s="27" t="str">
        <f t="shared" si="26"/>
        <v>22 GDPD GN001B (Blue Bond)</v>
      </c>
      <c r="M136" t="e">
        <f>INDEX(#REF!,MATCH(EN_work!D136,#REF!,0),7)</f>
        <v>#REF!</v>
      </c>
      <c r="N136" s="28" t="s">
        <v>34</v>
      </c>
      <c r="O136" t="s">
        <v>353</v>
      </c>
      <c r="P136" t="s">
        <v>24</v>
      </c>
      <c r="Q136" t="s">
        <v>341</v>
      </c>
      <c r="R136">
        <v>2022</v>
      </c>
      <c r="S136" s="30">
        <v>44672</v>
      </c>
      <c r="T136" s="31">
        <v>5</v>
      </c>
      <c r="U136" t="e">
        <f>INDEX(#REF!,MATCH(EN_work!$D136,#REF!,0),8)</f>
        <v>#REF!</v>
      </c>
      <c r="V136" t="e">
        <f>INDEX(#REF!,MATCH(EN_work!$D136,#REF!,0),9)</f>
        <v>#REF!</v>
      </c>
      <c r="W136" t="s">
        <v>26</v>
      </c>
      <c r="X136" t="s">
        <v>32</v>
      </c>
    </row>
    <row r="137" spans="1:24" x14ac:dyDescent="0.25">
      <c r="A137">
        <v>136</v>
      </c>
      <c r="B137" t="s">
        <v>354</v>
      </c>
      <c r="C137" t="str">
        <f t="shared" si="23"/>
        <v>132280056</v>
      </c>
      <c r="D137" s="19">
        <v>132280056</v>
      </c>
      <c r="E137" t="e">
        <f>VLOOKUP(D137,#REF!,2,FALSE)</f>
        <v>#REF!</v>
      </c>
      <c r="F137" t="str">
        <f>VLOOKUP(D137,'combined sheet'!$B$2:$C$194,2,FALSE)</f>
        <v>22福州地铁GN001</v>
      </c>
      <c r="G137" t="str">
        <f t="shared" si="24"/>
        <v>22</v>
      </c>
      <c r="H137" t="str">
        <f>LEFT(O137,LEN(O137)-14)</f>
        <v>FUZHOU METRO</v>
      </c>
      <c r="I137" t="str">
        <f t="shared" si="25"/>
        <v>FUZHOU METRO</v>
      </c>
      <c r="J137" t="str">
        <f>RIGHT(F137,5)</f>
        <v>GN001</v>
      </c>
      <c r="L137" s="27" t="str">
        <f t="shared" si="26"/>
        <v xml:space="preserve">22 FUZHOU METRO GN001 </v>
      </c>
      <c r="M137" t="e">
        <f>INDEX(#REF!,MATCH(EN_work!D137,#REF!,0),7)</f>
        <v>#REF!</v>
      </c>
      <c r="N137" s="28" t="s">
        <v>42</v>
      </c>
      <c r="O137" t="s">
        <v>355</v>
      </c>
      <c r="P137" t="s">
        <v>24</v>
      </c>
      <c r="Q137" t="s">
        <v>356</v>
      </c>
      <c r="R137">
        <v>2022</v>
      </c>
      <c r="S137" s="30">
        <v>44729</v>
      </c>
      <c r="T137" s="31">
        <v>2</v>
      </c>
      <c r="U137" t="e">
        <f>INDEX(#REF!,MATCH(EN_work!$D137,#REF!,0),8)</f>
        <v>#REF!</v>
      </c>
      <c r="V137" t="e">
        <f>INDEX(#REF!,MATCH(EN_work!$D137,#REF!,0),9)</f>
        <v>#REF!</v>
      </c>
      <c r="W137" t="s">
        <v>26</v>
      </c>
      <c r="X137" t="s">
        <v>45</v>
      </c>
    </row>
    <row r="138" spans="1:24" x14ac:dyDescent="0.25">
      <c r="A138">
        <v>137</v>
      </c>
      <c r="B138" t="s">
        <v>357</v>
      </c>
      <c r="C138" t="str">
        <f t="shared" si="23"/>
        <v>132280080</v>
      </c>
      <c r="D138" s="19">
        <v>132280080</v>
      </c>
      <c r="E138" t="e">
        <f>VLOOKUP(D138,#REF!,2,FALSE)</f>
        <v>#REF!</v>
      </c>
      <c r="F138" t="str">
        <f>VLOOKUP(D138,'combined sheet'!$B$2:$C$194,2,FALSE)</f>
        <v>22福州地铁GN002</v>
      </c>
      <c r="G138" t="str">
        <f t="shared" si="24"/>
        <v>22</v>
      </c>
      <c r="H138" t="str">
        <f>LEFT(O138,LEN(O138)-14)</f>
        <v>FUZHOU METRO</v>
      </c>
      <c r="I138" t="str">
        <f t="shared" si="25"/>
        <v>FUZHOU METRO</v>
      </c>
      <c r="J138" t="str">
        <f>RIGHT(F138,5)</f>
        <v>GN002</v>
      </c>
      <c r="K138" t="str">
        <f>VLOOKUP(D138,'special label'!$D$2:$H$127,5,)</f>
        <v>(Carbon Neutral Bond)</v>
      </c>
      <c r="L138" s="27" t="str">
        <f t="shared" si="26"/>
        <v>22 FUZHOU METRO GN002 (Carbon Neutral Bond)</v>
      </c>
      <c r="M138" t="e">
        <f>INDEX(#REF!,MATCH(EN_work!D138,#REF!,0),7)</f>
        <v>#REF!</v>
      </c>
      <c r="N138" s="28" t="s">
        <v>42</v>
      </c>
      <c r="O138" t="s">
        <v>358</v>
      </c>
      <c r="P138" t="s">
        <v>24</v>
      </c>
      <c r="Q138" t="s">
        <v>356</v>
      </c>
      <c r="R138">
        <v>2022</v>
      </c>
      <c r="S138" s="30">
        <v>44809</v>
      </c>
      <c r="T138" s="31">
        <v>5</v>
      </c>
      <c r="U138" t="e">
        <f>INDEX(#REF!,MATCH(EN_work!$D138,#REF!,0),8)</f>
        <v>#REF!</v>
      </c>
      <c r="V138" t="e">
        <f>INDEX(#REF!,MATCH(EN_work!$D138,#REF!,0),9)</f>
        <v>#REF!</v>
      </c>
      <c r="W138" t="s">
        <v>26</v>
      </c>
      <c r="X138" t="s">
        <v>45</v>
      </c>
    </row>
    <row r="139" spans="1:24" x14ac:dyDescent="0.25">
      <c r="A139">
        <v>138</v>
      </c>
      <c r="B139" t="s">
        <v>359</v>
      </c>
      <c r="C139" t="str">
        <f t="shared" si="23"/>
        <v>132380017</v>
      </c>
      <c r="D139" s="19">
        <v>132380017</v>
      </c>
      <c r="E139" t="e">
        <f>VLOOKUP(D139,#REF!,2,FALSE)</f>
        <v>#REF!</v>
      </c>
      <c r="F139" t="str">
        <f>VLOOKUP(D139,'combined sheet'!$B$2:$C$194,2,FALSE)</f>
        <v>23福州地铁GN001</v>
      </c>
      <c r="G139" t="str">
        <f t="shared" si="24"/>
        <v>23</v>
      </c>
      <c r="H139" t="str">
        <f>LEFT(O139,LEN(O139)-14)</f>
        <v>FUZHOU METRO</v>
      </c>
      <c r="I139" t="str">
        <f t="shared" si="25"/>
        <v>FUZHOU METRO</v>
      </c>
      <c r="J139" t="str">
        <f>RIGHT(F139,5)</f>
        <v>GN001</v>
      </c>
      <c r="K139" t="str">
        <f>VLOOKUP(D139,'special label'!$D$2:$H$127,5,)</f>
        <v>(Carbon Neutral Bond)</v>
      </c>
      <c r="L139" s="27" t="str">
        <f t="shared" si="26"/>
        <v>23 FUZHOU METRO GN001 (Carbon Neutral Bond)</v>
      </c>
      <c r="M139" t="e">
        <f>INDEX(#REF!,MATCH(EN_work!D139,#REF!,0),7)</f>
        <v>#REF!</v>
      </c>
      <c r="N139" s="28" t="s">
        <v>42</v>
      </c>
      <c r="O139" t="s">
        <v>360</v>
      </c>
      <c r="P139" t="s">
        <v>24</v>
      </c>
      <c r="Q139" t="s">
        <v>356</v>
      </c>
      <c r="R139">
        <v>2023</v>
      </c>
      <c r="S139" s="30">
        <v>45002</v>
      </c>
      <c r="T139" s="31">
        <v>4</v>
      </c>
      <c r="U139" t="e">
        <f>INDEX(#REF!,MATCH(EN_work!$D139,#REF!,0),8)</f>
        <v>#REF!</v>
      </c>
      <c r="V139" t="e">
        <f>INDEX(#REF!,MATCH(EN_work!$D139,#REF!,0),9)</f>
        <v>#REF!</v>
      </c>
      <c r="W139" t="s">
        <v>26</v>
      </c>
      <c r="X139" t="s">
        <v>45</v>
      </c>
    </row>
    <row r="140" spans="1:24" s="22" customFormat="1" ht="25" x14ac:dyDescent="0.25">
      <c r="A140">
        <v>139</v>
      </c>
      <c r="B140" t="s">
        <v>361</v>
      </c>
      <c r="C140" t="str">
        <f t="shared" si="23"/>
        <v>012381152</v>
      </c>
      <c r="D140" s="19">
        <v>12381152</v>
      </c>
      <c r="E140" t="e">
        <f>VLOOKUP(D140,#REF!,2,FALSE)</f>
        <v>#REF!</v>
      </c>
      <c r="F140" t="str">
        <f>VLOOKUP(D140,'combined sheet'!$B$2:$C$194,2,FALSE)</f>
        <v>23广东能源SCP001</v>
      </c>
      <c r="G140" t="str">
        <f t="shared" si="24"/>
        <v>23</v>
      </c>
      <c r="H140" t="str">
        <f>LEFT(O140,LEN(O140)-16)</f>
        <v>GUANGDONG ENERGY FINANCIAL LEASING 2</v>
      </c>
      <c r="I140" t="str">
        <f t="shared" si="25"/>
        <v>GUANGDONG ENERGY FINANCIAL LEASING 2</v>
      </c>
      <c r="J140" t="str">
        <f>RIGHT(F140,6)</f>
        <v>SCP001</v>
      </c>
      <c r="K140" t="str">
        <f>VLOOKUP(D140,'special label'!$D$2:$H$127,5,)</f>
        <v>(Green)</v>
      </c>
      <c r="L140" s="27" t="str">
        <f t="shared" si="26"/>
        <v>23 GUANGDONG ENERGY FINANCIAL LEASING 2 SCP001 (Green)</v>
      </c>
      <c r="M140" t="e">
        <f>INDEX(#REF!,MATCH(EN_work!D140,#REF!,0),7)</f>
        <v>#REF!</v>
      </c>
      <c r="N140" s="28" t="s">
        <v>29</v>
      </c>
      <c r="O140" t="s">
        <v>362</v>
      </c>
      <c r="P140" t="s">
        <v>24</v>
      </c>
      <c r="Q140" t="s">
        <v>363</v>
      </c>
      <c r="R140">
        <v>2023</v>
      </c>
      <c r="S140" s="30">
        <v>45008</v>
      </c>
      <c r="T140" s="31">
        <v>3</v>
      </c>
      <c r="U140" t="e">
        <f>INDEX(#REF!,MATCH(EN_work!$D140,#REF!,0),8)</f>
        <v>#REF!</v>
      </c>
      <c r="V140" t="e">
        <f>INDEX(#REF!,MATCH(EN_work!$D140,#REF!,0),9)</f>
        <v>#REF!</v>
      </c>
      <c r="W140" s="22" t="s">
        <v>26</v>
      </c>
      <c r="X140" s="22" t="s">
        <v>45</v>
      </c>
    </row>
    <row r="141" spans="1:24" x14ac:dyDescent="0.25">
      <c r="A141">
        <v>140</v>
      </c>
      <c r="B141" t="s">
        <v>364</v>
      </c>
      <c r="C141" t="str">
        <f t="shared" si="23"/>
        <v>132100070</v>
      </c>
      <c r="D141" s="19">
        <v>132100070</v>
      </c>
      <c r="E141" t="e">
        <f>VLOOKUP(D141,#REF!,2,FALSE)</f>
        <v>#REF!</v>
      </c>
      <c r="F141" t="str">
        <f>VLOOKUP(D141,'combined sheet'!$B$2:$C$194,2,FALSE)</f>
        <v>21云能投GN001</v>
      </c>
      <c r="G141" t="str">
        <f t="shared" si="24"/>
        <v>21</v>
      </c>
      <c r="H141" t="str">
        <f>LEFT(O141,LEN(O141)-16)</f>
        <v>YEIG</v>
      </c>
      <c r="I141" t="str">
        <f t="shared" si="25"/>
        <v>YEIG</v>
      </c>
      <c r="J141" t="str">
        <f>RIGHT(F141,5)</f>
        <v>GN001</v>
      </c>
      <c r="K141" t="str">
        <f>VLOOKUP(D141,'special label'!$D$2:$H$127,5,)</f>
        <v>(Equity-funded Bond)</v>
      </c>
      <c r="L141" s="27" t="str">
        <f t="shared" si="26"/>
        <v>21 YEIG GN001 (Equity-funded Bond)</v>
      </c>
      <c r="M141" t="e">
        <f>INDEX(#REF!,MATCH(EN_work!D141,#REF!,0),7)</f>
        <v>#REF!</v>
      </c>
      <c r="N141" s="28" t="s">
        <v>47</v>
      </c>
      <c r="O141" t="s">
        <v>365</v>
      </c>
      <c r="P141" t="s">
        <v>24</v>
      </c>
      <c r="Q141" t="s">
        <v>366</v>
      </c>
      <c r="R141">
        <v>2021</v>
      </c>
      <c r="S141" s="30">
        <v>44377</v>
      </c>
      <c r="T141" s="31">
        <v>12</v>
      </c>
      <c r="U141" t="e">
        <f>INDEX(#REF!,MATCH(EN_work!$D141,#REF!,0),8)</f>
        <v>#REF!</v>
      </c>
      <c r="V141" t="e">
        <f>INDEX(#REF!,MATCH(EN_work!$D141,#REF!,0),9)</f>
        <v>#REF!</v>
      </c>
      <c r="W141" t="s">
        <v>26</v>
      </c>
      <c r="X141" t="s">
        <v>27</v>
      </c>
    </row>
    <row r="142" spans="1:24" ht="25" x14ac:dyDescent="0.25">
      <c r="A142">
        <v>141</v>
      </c>
      <c r="B142" t="s">
        <v>367</v>
      </c>
      <c r="C142" t="str">
        <f t="shared" si="23"/>
        <v>132100150</v>
      </c>
      <c r="D142" s="19">
        <v>132100150</v>
      </c>
      <c r="E142" t="e">
        <f>VLOOKUP(D142,#REF!,2,FALSE)</f>
        <v>#REF!</v>
      </c>
      <c r="F142" t="str">
        <f>VLOOKUP(D142,'combined sheet'!$B$2:$C$194,2,FALSE)</f>
        <v>21中能建GN001</v>
      </c>
      <c r="G142" t="str">
        <f t="shared" si="24"/>
        <v>21</v>
      </c>
      <c r="H142" t="str">
        <f>LEFT(O142,LEN(O142)-14)</f>
        <v>ENERGY CHINA</v>
      </c>
      <c r="I142" t="str">
        <f t="shared" si="25"/>
        <v>ENERGY CHINA</v>
      </c>
      <c r="J142" t="str">
        <f>RIGHT(F142,5)</f>
        <v>GN001</v>
      </c>
      <c r="K142" t="str">
        <f>VLOOKUP(D142,'special label'!$D$2:$H$127,5,)</f>
        <v>(Carbon Neutral Bond)</v>
      </c>
      <c r="L142" s="27" t="str">
        <f t="shared" si="26"/>
        <v>21 ENERGY CHINA GN001 (Carbon Neutral Bond)</v>
      </c>
      <c r="M142" t="e">
        <f>INDEX(#REF!,MATCH(EN_work!D142,#REF!,0),7)</f>
        <v>#REF!</v>
      </c>
      <c r="N142" s="28" t="s">
        <v>29</v>
      </c>
      <c r="O142" t="s">
        <v>368</v>
      </c>
      <c r="P142" t="s">
        <v>24</v>
      </c>
      <c r="Q142" t="s">
        <v>369</v>
      </c>
      <c r="R142">
        <v>2021</v>
      </c>
      <c r="S142" s="30">
        <v>44518</v>
      </c>
      <c r="T142" s="31">
        <v>15</v>
      </c>
      <c r="U142" t="e">
        <f>INDEX(#REF!,MATCH(EN_work!$D142,#REF!,0),8)</f>
        <v>#REF!</v>
      </c>
      <c r="V142" t="e">
        <f>INDEX(#REF!,MATCH(EN_work!$D142,#REF!,0),9)</f>
        <v>#REF!</v>
      </c>
      <c r="W142" t="s">
        <v>26</v>
      </c>
      <c r="X142" t="s">
        <v>32</v>
      </c>
    </row>
    <row r="143" spans="1:24" x14ac:dyDescent="0.25">
      <c r="A143">
        <v>142</v>
      </c>
      <c r="B143" t="s">
        <v>370</v>
      </c>
      <c r="C143" t="str">
        <f t="shared" si="23"/>
        <v>132100087</v>
      </c>
      <c r="D143" s="19">
        <v>132100087</v>
      </c>
      <c r="E143" t="e">
        <f>VLOOKUP(D143,#REF!,2,FALSE)</f>
        <v>#REF!</v>
      </c>
      <c r="F143" t="str">
        <f>VLOOKUP(D143,'combined sheet'!$B$2:$C$194,2,FALSE)</f>
        <v>21粤电开GN001</v>
      </c>
      <c r="G143" t="str">
        <f t="shared" si="24"/>
        <v>21</v>
      </c>
      <c r="H143" t="str">
        <f>LEFT(O143,LEN(O143)-16)</f>
        <v>GDEPDC</v>
      </c>
      <c r="I143" t="str">
        <f t="shared" si="25"/>
        <v>GDEPDC</v>
      </c>
      <c r="J143" t="str">
        <f>RIGHT(F143,5)</f>
        <v>GN001</v>
      </c>
      <c r="K143" t="str">
        <f>VLOOKUP(D143,'special label'!$D$2:$H$127,5,)</f>
        <v>(Carbon Neutral Bond)</v>
      </c>
      <c r="L143" s="27" t="str">
        <f t="shared" si="26"/>
        <v>21 GDEPDC GN001 (Carbon Neutral Bond)</v>
      </c>
      <c r="M143" t="e">
        <f>INDEX(#REF!,MATCH(EN_work!D143,#REF!,0),7)</f>
        <v>#REF!</v>
      </c>
      <c r="N143" s="28" t="s">
        <v>22</v>
      </c>
      <c r="O143" t="s">
        <v>371</v>
      </c>
      <c r="P143" t="s">
        <v>24</v>
      </c>
      <c r="Q143" t="s">
        <v>372</v>
      </c>
      <c r="R143">
        <v>2021</v>
      </c>
      <c r="S143" s="30">
        <v>44414</v>
      </c>
      <c r="T143" s="31">
        <v>5</v>
      </c>
      <c r="U143" t="e">
        <f>INDEX(#REF!,MATCH(EN_work!$D143,#REF!,0),8)</f>
        <v>#REF!</v>
      </c>
      <c r="V143" t="e">
        <f>INDEX(#REF!,MATCH(EN_work!$D143,#REF!,0),9)</f>
        <v>#REF!</v>
      </c>
      <c r="W143" t="s">
        <v>26</v>
      </c>
      <c r="X143" t="s">
        <v>27</v>
      </c>
    </row>
    <row r="144" spans="1:24" x14ac:dyDescent="0.25">
      <c r="A144">
        <v>143</v>
      </c>
      <c r="B144" t="s">
        <v>373</v>
      </c>
      <c r="C144" t="str">
        <f t="shared" si="23"/>
        <v>102282579</v>
      </c>
      <c r="D144" s="19">
        <v>102282579</v>
      </c>
      <c r="E144" t="e">
        <f>VLOOKUP(D144,#REF!,2,FALSE)</f>
        <v>#REF!</v>
      </c>
      <c r="F144" t="str">
        <f>VLOOKUP(D144,'combined sheet'!$B$2:$C$194,2,FALSE)</f>
        <v>22华东勘测MTN001</v>
      </c>
      <c r="G144" t="str">
        <f t="shared" si="24"/>
        <v>22</v>
      </c>
      <c r="H144" t="str">
        <f>LEFT(O144,LEN(O144)-14)</f>
        <v>POWERCHIN</v>
      </c>
      <c r="I144" t="str">
        <f t="shared" si="25"/>
        <v>POWERCHIN</v>
      </c>
      <c r="J144" t="str">
        <f>RIGHT(F144,6)</f>
        <v>MTN001</v>
      </c>
      <c r="K144" t="str">
        <f>VLOOKUP(D144,'special label'!$D$2:$H$127,5,)</f>
        <v>(Special Rural Revitalization Bond)</v>
      </c>
      <c r="L144" s="27" t="str">
        <f t="shared" si="26"/>
        <v>22 POWERCHIN MTN001 (Special Rural Revitalization Bond)</v>
      </c>
      <c r="M144" t="e">
        <f>INDEX(#REF!,MATCH(EN_work!D144,#REF!,0),7)</f>
        <v>#REF!</v>
      </c>
      <c r="N144" s="28" t="s">
        <v>42</v>
      </c>
      <c r="O144" t="s">
        <v>374</v>
      </c>
      <c r="P144" t="s">
        <v>24</v>
      </c>
      <c r="Q144" t="s">
        <v>375</v>
      </c>
      <c r="R144">
        <v>2022</v>
      </c>
      <c r="S144" s="30">
        <v>44890</v>
      </c>
      <c r="T144" s="31">
        <v>6</v>
      </c>
      <c r="U144" t="e">
        <f>INDEX(#REF!,MATCH(EN_work!$D144,#REF!,0),8)</f>
        <v>#REF!</v>
      </c>
      <c r="V144" t="e">
        <f>INDEX(#REF!,MATCH(EN_work!$D144,#REF!,0),9)</f>
        <v>#REF!</v>
      </c>
      <c r="W144" t="s">
        <v>26</v>
      </c>
      <c r="X144" t="s">
        <v>45</v>
      </c>
    </row>
    <row r="145" spans="1:24" x14ac:dyDescent="0.25">
      <c r="A145">
        <v>144</v>
      </c>
      <c r="B145" t="s">
        <v>376</v>
      </c>
      <c r="C145" t="str">
        <f t="shared" si="23"/>
        <v>102103318</v>
      </c>
      <c r="D145" s="19">
        <v>102103318</v>
      </c>
      <c r="E145" t="e">
        <f>VLOOKUP(D145,#REF!,2,FALSE)</f>
        <v>#REF!</v>
      </c>
      <c r="F145" t="str">
        <f>VLOOKUP(D145,'combined sheet'!$B$2:$C$194,2,FALSE)</f>
        <v>21东方电气MTN003</v>
      </c>
      <c r="G145" t="str">
        <f t="shared" si="24"/>
        <v>21</v>
      </c>
      <c r="H145" t="str">
        <f>LEFT(O145,LEN(O145)-14)</f>
        <v>DEC</v>
      </c>
      <c r="I145" t="str">
        <f t="shared" si="25"/>
        <v>DEC</v>
      </c>
      <c r="J145" t="str">
        <f>RIGHT(F145,6)</f>
        <v>MTN003</v>
      </c>
      <c r="K145" t="str">
        <f>VLOOKUP(D145,'special label'!$D$2:$H$127,5,)</f>
        <v>(Carbon Neutral Bond)</v>
      </c>
      <c r="L145" s="27" t="str">
        <f t="shared" si="26"/>
        <v>21 DEC MTN003 (Carbon Neutral Bond)</v>
      </c>
      <c r="M145" t="e">
        <f>INDEX(#REF!,MATCH(EN_work!D145,#REF!,0),7)</f>
        <v>#REF!</v>
      </c>
      <c r="N145" s="28" t="s">
        <v>22</v>
      </c>
      <c r="O145" t="s">
        <v>377</v>
      </c>
      <c r="P145" t="s">
        <v>24</v>
      </c>
      <c r="Q145" t="s">
        <v>378</v>
      </c>
      <c r="R145">
        <v>2021</v>
      </c>
      <c r="S145" s="30">
        <v>44553</v>
      </c>
      <c r="T145" s="31">
        <v>1.9</v>
      </c>
      <c r="U145" t="e">
        <f>INDEX(#REF!,MATCH(EN_work!$D145,#REF!,0),8)</f>
        <v>#REF!</v>
      </c>
      <c r="V145" t="e">
        <f>INDEX(#REF!,MATCH(EN_work!$D145,#REF!,0),9)</f>
        <v>#REF!</v>
      </c>
      <c r="W145" t="s">
        <v>26</v>
      </c>
      <c r="X145" t="s">
        <v>32</v>
      </c>
    </row>
    <row r="146" spans="1:24" x14ac:dyDescent="0.25">
      <c r="A146">
        <v>145</v>
      </c>
      <c r="B146" t="s">
        <v>379</v>
      </c>
      <c r="C146" t="str">
        <f t="shared" si="23"/>
        <v>132100080</v>
      </c>
      <c r="D146" s="19">
        <v>132100080</v>
      </c>
      <c r="E146" t="e">
        <f>VLOOKUP(D146,#REF!,2,FALSE)</f>
        <v>#REF!</v>
      </c>
      <c r="F146" t="str">
        <f>VLOOKUP(D146,'combined sheet'!$B$2:$C$194,2,FALSE)</f>
        <v>21大唐新能GN001</v>
      </c>
      <c r="G146" t="str">
        <f t="shared" si="24"/>
        <v>21</v>
      </c>
      <c r="H146" t="str">
        <f>LEFT(O146,LEN(O146)-16)</f>
        <v>CDCRPCL</v>
      </c>
      <c r="I146" t="str">
        <f t="shared" si="25"/>
        <v>CDCRPCL</v>
      </c>
      <c r="J146" t="str">
        <f>RIGHT(F146,5)</f>
        <v>GN001</v>
      </c>
      <c r="K146" t="str">
        <f>VLOOKUP(D146,'special label'!$D$2:$H$127,5,)</f>
        <v>(Carbon Neutral Bond)</v>
      </c>
      <c r="L146" s="27" t="str">
        <f t="shared" si="26"/>
        <v>21 CDCRPCL GN001 (Carbon Neutral Bond)</v>
      </c>
      <c r="M146" t="e">
        <f>INDEX(#REF!,MATCH(EN_work!D146,#REF!,0),7)</f>
        <v>#REF!</v>
      </c>
      <c r="N146" s="28" t="s">
        <v>34</v>
      </c>
      <c r="O146" t="s">
        <v>380</v>
      </c>
      <c r="P146" t="s">
        <v>24</v>
      </c>
      <c r="Q146" t="s">
        <v>381</v>
      </c>
      <c r="R146">
        <v>2021</v>
      </c>
      <c r="S146" s="30">
        <v>44465</v>
      </c>
      <c r="T146" s="31">
        <v>8</v>
      </c>
      <c r="U146" t="e">
        <f>INDEX(#REF!,MATCH(EN_work!$D146,#REF!,0),8)</f>
        <v>#REF!</v>
      </c>
      <c r="V146" t="e">
        <f>INDEX(#REF!,MATCH(EN_work!$D146,#REF!,0),9)</f>
        <v>#REF!</v>
      </c>
      <c r="W146" t="s">
        <v>26</v>
      </c>
      <c r="X146" t="s">
        <v>32</v>
      </c>
    </row>
    <row r="147" spans="1:24" x14ac:dyDescent="0.25">
      <c r="A147">
        <v>146</v>
      </c>
      <c r="B147" t="s">
        <v>382</v>
      </c>
      <c r="C147" t="str">
        <f t="shared" si="23"/>
        <v>132100086</v>
      </c>
      <c r="D147" s="19">
        <v>132100086</v>
      </c>
      <c r="E147" t="e">
        <f>VLOOKUP(D147,#REF!,2,FALSE)</f>
        <v>#REF!</v>
      </c>
      <c r="F147" t="str">
        <f>VLOOKUP(D147,'combined sheet'!$B$2:$C$194,2,FALSE)</f>
        <v>21大唐发电GN001</v>
      </c>
      <c r="G147" t="str">
        <f t="shared" si="24"/>
        <v>21</v>
      </c>
      <c r="H147" t="str">
        <f>LEFT(O147,LEN(O147)-16)</f>
        <v>DATANG POWER</v>
      </c>
      <c r="I147" t="str">
        <f t="shared" si="25"/>
        <v>DATANG POWER</v>
      </c>
      <c r="J147" t="str">
        <f>RIGHT(F147,5)</f>
        <v>GN001</v>
      </c>
      <c r="K147" t="str">
        <f>VLOOKUP(D147,'special label'!$D$2:$H$127,5,)</f>
        <v>(Carbon Neutral Bond)</v>
      </c>
      <c r="L147" s="27" t="str">
        <f t="shared" si="26"/>
        <v>21 DATANG POWER GN001 (Carbon Neutral Bond)</v>
      </c>
      <c r="M147" t="e">
        <f>INDEX(#REF!,MATCH(EN_work!D147,#REF!,0),7)</f>
        <v>#REF!</v>
      </c>
      <c r="N147" s="28" t="s">
        <v>34</v>
      </c>
      <c r="O147" t="s">
        <v>383</v>
      </c>
      <c r="P147" t="s">
        <v>24</v>
      </c>
      <c r="Q147" t="s">
        <v>384</v>
      </c>
      <c r="R147">
        <v>2021</v>
      </c>
      <c r="S147" s="30">
        <v>44412</v>
      </c>
      <c r="T147" s="31">
        <v>12</v>
      </c>
      <c r="U147" t="e">
        <f>INDEX(#REF!,MATCH(EN_work!$D147,#REF!,0),8)</f>
        <v>#REF!</v>
      </c>
      <c r="V147" t="e">
        <f>INDEX(#REF!,MATCH(EN_work!$D147,#REF!,0),9)</f>
        <v>#REF!</v>
      </c>
      <c r="W147" t="s">
        <v>26</v>
      </c>
      <c r="X147" t="s">
        <v>27</v>
      </c>
    </row>
    <row r="148" spans="1:24" s="6" customFormat="1" ht="25" x14ac:dyDescent="0.25">
      <c r="A148" s="6">
        <v>147</v>
      </c>
      <c r="B148" s="6" t="s">
        <v>385</v>
      </c>
      <c r="C148" s="6" t="str">
        <f t="shared" si="23"/>
        <v>132100097</v>
      </c>
      <c r="D148" s="38">
        <v>132100097</v>
      </c>
      <c r="E148" s="6" t="e">
        <f>VLOOKUP(D148,#REF!,2,FALSE)</f>
        <v>#REF!</v>
      </c>
      <c r="F148" s="6" t="str">
        <f>VLOOKUP(D148,'combined sheet'!$B$2:$C$194,2,FALSE)</f>
        <v>21大唐发电GN002</v>
      </c>
      <c r="G148" s="6" t="str">
        <f t="shared" si="24"/>
        <v>21</v>
      </c>
      <c r="H148" s="6" t="str">
        <f>LEFT(O148,LEN(O148)-36)</f>
        <v>Datang Power Generation</v>
      </c>
      <c r="I148" t="str">
        <f t="shared" si="25"/>
        <v>DATANG POWER GENERATION</v>
      </c>
      <c r="J148" s="6" t="str">
        <f>RIGHT(F148,5)</f>
        <v>GN002</v>
      </c>
      <c r="K148" s="6" t="str">
        <f>VLOOKUP(D148,'special label'!$D$2:$H$127,5,)</f>
        <v>(Carbon Neutral Bond)</v>
      </c>
      <c r="L148" s="27" t="str">
        <f t="shared" si="26"/>
        <v>21 DATANG POWER GENERATION GN002 (Carbon Neutral Bond)</v>
      </c>
      <c r="M148" t="e">
        <f>INDEX(#REF!,MATCH(EN_work!D148,#REF!,0),7)</f>
        <v>#REF!</v>
      </c>
      <c r="N148" s="28" t="s">
        <v>29</v>
      </c>
      <c r="O148" s="6" t="s">
        <v>386</v>
      </c>
      <c r="P148" s="6" t="s">
        <v>24</v>
      </c>
      <c r="Q148" s="6" t="s">
        <v>384</v>
      </c>
      <c r="R148" s="6">
        <v>2021</v>
      </c>
      <c r="S148" s="39">
        <v>44448</v>
      </c>
      <c r="T148" s="40">
        <v>15</v>
      </c>
      <c r="U148" t="e">
        <f>INDEX(#REF!,MATCH(EN_work!$D148,#REF!,0),8)</f>
        <v>#REF!</v>
      </c>
      <c r="V148" t="e">
        <f>INDEX(#REF!,MATCH(EN_work!$D148,#REF!,0),9)</f>
        <v>#REF!</v>
      </c>
      <c r="W148" s="6" t="s">
        <v>26</v>
      </c>
      <c r="X148" s="6" t="s">
        <v>32</v>
      </c>
    </row>
    <row r="149" spans="1:24" ht="25" x14ac:dyDescent="0.25">
      <c r="A149">
        <v>148</v>
      </c>
      <c r="B149" t="s">
        <v>387</v>
      </c>
      <c r="C149" t="str">
        <f t="shared" si="23"/>
        <v>082280213</v>
      </c>
      <c r="D149" s="19">
        <v>82280213</v>
      </c>
      <c r="E149" t="e">
        <f>VLOOKUP(D149,#REF!,2,FALSE)</f>
        <v>#REF!</v>
      </c>
      <c r="F149" t="str">
        <f>VLOOKUP(D149,'combined sheet'!$B$2:$C$194,2,FALSE)</f>
        <v>22大唐能源ABN001</v>
      </c>
      <c r="G149" t="str">
        <f t="shared" si="24"/>
        <v>22</v>
      </c>
      <c r="H149" t="str">
        <f>LEFT(O149,LEN(O149)-19)</f>
        <v>DATANG FINANCING&amp;LEASE</v>
      </c>
      <c r="I149" t="str">
        <f t="shared" si="25"/>
        <v>DATANG FINANCING&amp;LEASE</v>
      </c>
      <c r="J149" t="str">
        <f>RIGHT(F149,6)</f>
        <v>ABN001</v>
      </c>
      <c r="K149" t="str">
        <f>VLOOKUP(D149,'special label'!$D$2:$H$127,5,)</f>
        <v>(Carbon Neutral Bond)</v>
      </c>
      <c r="L149" s="27" t="str">
        <f t="shared" si="26"/>
        <v>22 DATANG FINANCING&amp;LEASE ABN001 (Carbon Neutral Bond)</v>
      </c>
      <c r="M149" t="e">
        <f>INDEX(#REF!,MATCH(EN_work!D149,#REF!,0),7)</f>
        <v>#REF!</v>
      </c>
      <c r="N149" s="28" t="s">
        <v>29</v>
      </c>
      <c r="O149" t="s">
        <v>388</v>
      </c>
      <c r="P149" t="s">
        <v>389</v>
      </c>
      <c r="Q149" t="s">
        <v>390</v>
      </c>
      <c r="R149">
        <v>2022</v>
      </c>
      <c r="S149" s="30">
        <v>44622</v>
      </c>
      <c r="T149" s="31">
        <v>8.75</v>
      </c>
      <c r="U149" t="e">
        <f>INDEX(#REF!,MATCH(EN_work!$D149,#REF!,0),8)</f>
        <v>#REF!</v>
      </c>
      <c r="V149" t="e">
        <f>INDEX(#REF!,MATCH(EN_work!$D149,#REF!,0),9)</f>
        <v>#REF!</v>
      </c>
      <c r="W149" t="s">
        <v>26</v>
      </c>
      <c r="X149" t="s">
        <v>45</v>
      </c>
    </row>
    <row r="150" spans="1:24" x14ac:dyDescent="0.25">
      <c r="A150">
        <v>149</v>
      </c>
      <c r="B150" t="s">
        <v>391</v>
      </c>
      <c r="C150" t="str">
        <f t="shared" si="23"/>
        <v>132000025</v>
      </c>
      <c r="D150" s="19">
        <v>132000025</v>
      </c>
      <c r="E150" t="e">
        <f>VLOOKUP(D150,#REF!,2,FALSE)</f>
        <v>#REF!</v>
      </c>
      <c r="F150" t="str">
        <f>VLOOKUP(D150,'combined sheet'!$B$2:$C$194,2,FALSE)</f>
        <v>20河南发电GN001</v>
      </c>
      <c r="G150" t="str">
        <f t="shared" si="24"/>
        <v>20</v>
      </c>
      <c r="H150" t="str">
        <f>LEFT(O150,LEN(O150)-16)</f>
        <v>DHPG</v>
      </c>
      <c r="I150" t="str">
        <f t="shared" si="25"/>
        <v>DHPG</v>
      </c>
      <c r="J150" t="str">
        <f t="shared" ref="J150:J165" si="27">RIGHT(F150,5)</f>
        <v>GN001</v>
      </c>
      <c r="L150" s="27" t="str">
        <f t="shared" si="26"/>
        <v xml:space="preserve">20 DHPG GN001 </v>
      </c>
      <c r="M150" t="e">
        <f>INDEX(#REF!,MATCH(EN_work!D150,#REF!,0),7)</f>
        <v>#REF!</v>
      </c>
      <c r="N150" s="28" t="s">
        <v>34</v>
      </c>
      <c r="O150" t="s">
        <v>392</v>
      </c>
      <c r="P150" t="s">
        <v>24</v>
      </c>
      <c r="Q150" t="s">
        <v>393</v>
      </c>
      <c r="R150">
        <v>2020</v>
      </c>
      <c r="S150" s="30">
        <v>44046</v>
      </c>
      <c r="T150" s="31">
        <v>10</v>
      </c>
      <c r="U150" t="e">
        <f>INDEX(#REF!,MATCH(EN_work!$D150,#REF!,0),8)</f>
        <v>#REF!</v>
      </c>
      <c r="V150" t="e">
        <f>INDEX(#REF!,MATCH(EN_work!$D150,#REF!,0),9)</f>
        <v>#REF!</v>
      </c>
      <c r="W150" t="s">
        <v>26</v>
      </c>
      <c r="X150" t="s">
        <v>27</v>
      </c>
    </row>
    <row r="151" spans="1:24" s="22" customFormat="1" ht="25" x14ac:dyDescent="0.25">
      <c r="A151">
        <v>150</v>
      </c>
      <c r="B151" t="s">
        <v>394</v>
      </c>
      <c r="C151" t="str">
        <f t="shared" si="23"/>
        <v>132100155</v>
      </c>
      <c r="D151" s="19">
        <v>132100155</v>
      </c>
      <c r="E151" t="e">
        <f>VLOOKUP(D151,#REF!,2,FALSE)</f>
        <v>#REF!</v>
      </c>
      <c r="F151" t="str">
        <f>VLOOKUP(D151,'combined sheet'!$B$2:$C$194,2,FALSE)</f>
        <v>21华润租赁GN001</v>
      </c>
      <c r="G151" t="str">
        <f t="shared" si="24"/>
        <v>21</v>
      </c>
      <c r="H151" t="str">
        <f>LEFT(O151,LEN(O151)-28)</f>
        <v xml:space="preserve">Huarun Leasing </v>
      </c>
      <c r="I151" t="str">
        <f t="shared" si="25"/>
        <v xml:space="preserve">HUARUN LEASING </v>
      </c>
      <c r="J151" t="str">
        <f t="shared" si="27"/>
        <v>GN001</v>
      </c>
      <c r="K151" t="str">
        <f>VLOOKUP(D151,'special label'!$D$2:$H$127,5,)</f>
        <v>(Carbon Neutral Bond)</v>
      </c>
      <c r="L151" s="27" t="str">
        <f t="shared" si="26"/>
        <v>21 HUARUN LEASING  GN001 (Carbon Neutral Bond)</v>
      </c>
      <c r="M151" t="e">
        <f>INDEX(#REF!,MATCH(EN_work!D151,#REF!,0),7)</f>
        <v>#REF!</v>
      </c>
      <c r="N151" s="28" t="s">
        <v>29</v>
      </c>
      <c r="O151" t="s">
        <v>395</v>
      </c>
      <c r="P151" t="s">
        <v>24</v>
      </c>
      <c r="Q151" t="s">
        <v>396</v>
      </c>
      <c r="R151">
        <v>2021</v>
      </c>
      <c r="S151" s="30">
        <v>44524</v>
      </c>
      <c r="T151" s="31">
        <v>8</v>
      </c>
      <c r="U151" t="e">
        <f>INDEX(#REF!,MATCH(EN_work!$D151,#REF!,0),8)</f>
        <v>#REF!</v>
      </c>
      <c r="V151" t="e">
        <f>INDEX(#REF!,MATCH(EN_work!$D151,#REF!,0),9)</f>
        <v>#REF!</v>
      </c>
      <c r="W151" s="22" t="s">
        <v>26</v>
      </c>
      <c r="X151" s="22" t="s">
        <v>32</v>
      </c>
    </row>
    <row r="152" spans="1:24" x14ac:dyDescent="0.25">
      <c r="A152">
        <v>151</v>
      </c>
      <c r="B152" t="s">
        <v>397</v>
      </c>
      <c r="C152" t="str">
        <f t="shared" si="23"/>
        <v>132280081</v>
      </c>
      <c r="D152" s="19">
        <v>132280081</v>
      </c>
      <c r="E152" t="e">
        <f>VLOOKUP(D152,#REF!,2,FALSE)</f>
        <v>#REF!</v>
      </c>
      <c r="F152" t="str">
        <f>VLOOKUP(D152,'combined sheet'!$B$2:$C$194,2,FALSE)</f>
        <v>22中核租赁GN001</v>
      </c>
      <c r="G152" t="str">
        <f t="shared" si="24"/>
        <v>22</v>
      </c>
      <c r="H152" t="str">
        <f>LEFT(O152,LEN(O152)-14)</f>
        <v>CNFL</v>
      </c>
      <c r="I152" t="str">
        <f t="shared" si="25"/>
        <v>CNFL</v>
      </c>
      <c r="J152" t="str">
        <f t="shared" si="27"/>
        <v>GN001</v>
      </c>
      <c r="K152" t="str">
        <f>VLOOKUP(D152,'special label'!$D$2:$H$127,5,)</f>
        <v>(Carbon Neutral Bond)</v>
      </c>
      <c r="L152" s="27" t="str">
        <f t="shared" si="26"/>
        <v>22 CNFL GN001 (Carbon Neutral Bond)</v>
      </c>
      <c r="M152" t="e">
        <f>INDEX(#REF!,MATCH(EN_work!D152,#REF!,0),7)</f>
        <v>#REF!</v>
      </c>
      <c r="N152" s="28" t="s">
        <v>34</v>
      </c>
      <c r="O152" t="s">
        <v>398</v>
      </c>
      <c r="P152" t="s">
        <v>24</v>
      </c>
      <c r="Q152" t="s">
        <v>399</v>
      </c>
      <c r="R152">
        <v>2022</v>
      </c>
      <c r="S152" s="30">
        <v>44809</v>
      </c>
      <c r="T152" s="31">
        <v>12</v>
      </c>
      <c r="U152" t="e">
        <f>INDEX(#REF!,MATCH(EN_work!$D152,#REF!,0),8)</f>
        <v>#REF!</v>
      </c>
      <c r="V152" t="e">
        <f>INDEX(#REF!,MATCH(EN_work!$D152,#REF!,0),9)</f>
        <v>#REF!</v>
      </c>
      <c r="W152" t="s">
        <v>26</v>
      </c>
      <c r="X152" t="s">
        <v>45</v>
      </c>
    </row>
    <row r="153" spans="1:24" x14ac:dyDescent="0.25">
      <c r="A153">
        <v>152</v>
      </c>
      <c r="B153" t="s">
        <v>400</v>
      </c>
      <c r="C153" t="str">
        <f t="shared" si="23"/>
        <v>132280052</v>
      </c>
      <c r="D153" s="19">
        <v>132280052</v>
      </c>
      <c r="E153" t="e">
        <f>VLOOKUP(D153,#REF!,2,FALSE)</f>
        <v>#REF!</v>
      </c>
      <c r="F153" t="str">
        <f>VLOOKUP(D153,'combined sheet'!$B$2:$C$194,2,FALSE)</f>
        <v>22海运集装GN001</v>
      </c>
      <c r="G153" t="str">
        <f t="shared" si="24"/>
        <v>22</v>
      </c>
      <c r="H153" t="str">
        <f>LEFT(O153,LEN(O153)-14)</f>
        <v>CIMC</v>
      </c>
      <c r="I153" t="str">
        <f t="shared" si="25"/>
        <v>CIMC</v>
      </c>
      <c r="J153" t="str">
        <f t="shared" si="27"/>
        <v>GN001</v>
      </c>
      <c r="K153" t="str">
        <f>VLOOKUP(D153,'special label'!$D$2:$H$127,5,)</f>
        <v>(Blue Bond)</v>
      </c>
      <c r="L153" s="27" t="str">
        <f t="shared" si="26"/>
        <v>22 CIMC GN001 (Blue Bond)</v>
      </c>
      <c r="M153" t="e">
        <f>INDEX(#REF!,MATCH(EN_work!D153,#REF!,0),7)</f>
        <v>#REF!</v>
      </c>
      <c r="N153" s="28" t="s">
        <v>22</v>
      </c>
      <c r="O153" t="s">
        <v>401</v>
      </c>
      <c r="P153" t="s">
        <v>24</v>
      </c>
      <c r="Q153" t="s">
        <v>402</v>
      </c>
      <c r="R153">
        <v>2022</v>
      </c>
      <c r="S153" s="30">
        <v>44713</v>
      </c>
      <c r="T153" s="31">
        <v>5</v>
      </c>
      <c r="U153" t="e">
        <f>INDEX(#REF!,MATCH(EN_work!$D153,#REF!,0),8)</f>
        <v>#REF!</v>
      </c>
      <c r="V153" t="e">
        <f>INDEX(#REF!,MATCH(EN_work!$D153,#REF!,0),9)</f>
        <v>#REF!</v>
      </c>
      <c r="W153" t="s">
        <v>26</v>
      </c>
      <c r="X153" t="s">
        <v>32</v>
      </c>
    </row>
    <row r="154" spans="1:24" x14ac:dyDescent="0.25">
      <c r="A154">
        <v>153</v>
      </c>
      <c r="B154" t="s">
        <v>403</v>
      </c>
      <c r="C154" t="str">
        <f t="shared" si="23"/>
        <v>131900019</v>
      </c>
      <c r="D154" s="19">
        <v>131900019</v>
      </c>
      <c r="E154" t="e">
        <f>VLOOKUP(D154,#REF!,2,FALSE)</f>
        <v>#REF!</v>
      </c>
      <c r="F154" t="str">
        <f>VLOOKUP(D154,'combined sheet'!$B$2:$C$194,2,FALSE)</f>
        <v>19重庆轨交GN001</v>
      </c>
      <c r="G154" t="str">
        <f t="shared" si="24"/>
        <v>19</v>
      </c>
      <c r="H154" t="str">
        <f t="shared" ref="H154:H161" si="28">LEFT(O154,LEN(O154)-16)</f>
        <v>CRT</v>
      </c>
      <c r="I154" t="str">
        <f t="shared" si="25"/>
        <v>CRT</v>
      </c>
      <c r="J154" t="str">
        <f t="shared" si="27"/>
        <v>GN001</v>
      </c>
      <c r="L154" s="27" t="str">
        <f t="shared" si="26"/>
        <v xml:space="preserve">19 CRT GN001 </v>
      </c>
      <c r="M154" t="e">
        <f>INDEX(#REF!,MATCH(EN_work!D154,#REF!,0),7)</f>
        <v>#REF!</v>
      </c>
      <c r="N154" s="28" t="s">
        <v>42</v>
      </c>
      <c r="O154" t="s">
        <v>404</v>
      </c>
      <c r="P154" t="s">
        <v>24</v>
      </c>
      <c r="Q154" t="s">
        <v>405</v>
      </c>
      <c r="R154">
        <v>2019</v>
      </c>
      <c r="S154" s="30">
        <v>43728</v>
      </c>
      <c r="T154" s="31">
        <v>20</v>
      </c>
      <c r="U154" t="e">
        <f>INDEX(#REF!,MATCH(EN_work!$D154,#REF!,0),8)</f>
        <v>#REF!</v>
      </c>
      <c r="V154" t="e">
        <f>INDEX(#REF!,MATCH(EN_work!$D154,#REF!,0),9)</f>
        <v>#REF!</v>
      </c>
      <c r="W154" t="s">
        <v>26</v>
      </c>
      <c r="X154" t="s">
        <v>27</v>
      </c>
    </row>
    <row r="155" spans="1:24" x14ac:dyDescent="0.25">
      <c r="A155">
        <v>154</v>
      </c>
      <c r="B155" t="s">
        <v>406</v>
      </c>
      <c r="C155" t="str">
        <f t="shared" si="23"/>
        <v>132000004</v>
      </c>
      <c r="D155" s="19">
        <v>132000004</v>
      </c>
      <c r="E155" t="e">
        <f>VLOOKUP(D155,#REF!,2,FALSE)</f>
        <v>#REF!</v>
      </c>
      <c r="F155" t="str">
        <f>VLOOKUP(D155,'combined sheet'!$B$2:$C$194,2,FALSE)</f>
        <v>20重庆轨交GN001</v>
      </c>
      <c r="G155" t="str">
        <f t="shared" si="24"/>
        <v>20</v>
      </c>
      <c r="H155" t="str">
        <f t="shared" si="28"/>
        <v>CRT</v>
      </c>
      <c r="I155" t="str">
        <f t="shared" si="25"/>
        <v>CRT</v>
      </c>
      <c r="J155" t="str">
        <f t="shared" si="27"/>
        <v>GN001</v>
      </c>
      <c r="L155" s="27" t="str">
        <f t="shared" si="26"/>
        <v xml:space="preserve">20 CRT GN001 </v>
      </c>
      <c r="M155" t="e">
        <f>INDEX(#REF!,MATCH(EN_work!D155,#REF!,0),7)</f>
        <v>#REF!</v>
      </c>
      <c r="N155" s="28" t="s">
        <v>42</v>
      </c>
      <c r="O155" t="s">
        <v>407</v>
      </c>
      <c r="P155" t="s">
        <v>24</v>
      </c>
      <c r="Q155" t="s">
        <v>405</v>
      </c>
      <c r="R155">
        <v>2020</v>
      </c>
      <c r="S155" s="30">
        <v>43888</v>
      </c>
      <c r="T155" s="31">
        <v>15</v>
      </c>
      <c r="U155" t="e">
        <f>INDEX(#REF!,MATCH(EN_work!$D155,#REF!,0),8)</f>
        <v>#REF!</v>
      </c>
      <c r="V155" t="e">
        <f>INDEX(#REF!,MATCH(EN_work!$D155,#REF!,0),9)</f>
        <v>#REF!</v>
      </c>
      <c r="W155" t="s">
        <v>26</v>
      </c>
      <c r="X155" t="s">
        <v>27</v>
      </c>
    </row>
    <row r="156" spans="1:24" x14ac:dyDescent="0.25">
      <c r="A156">
        <v>155</v>
      </c>
      <c r="B156" t="s">
        <v>408</v>
      </c>
      <c r="C156" t="str">
        <f t="shared" si="23"/>
        <v>132000012</v>
      </c>
      <c r="D156" s="19">
        <v>132000012</v>
      </c>
      <c r="E156" t="e">
        <f>VLOOKUP(D156,#REF!,2,FALSE)</f>
        <v>#REF!</v>
      </c>
      <c r="F156" t="str">
        <f>VLOOKUP(D156,'combined sheet'!$B$2:$C$194,2,FALSE)</f>
        <v>20重庆轨交GN002</v>
      </c>
      <c r="G156" t="str">
        <f t="shared" si="24"/>
        <v>20</v>
      </c>
      <c r="H156" t="str">
        <f t="shared" si="28"/>
        <v>CRT</v>
      </c>
      <c r="I156" t="str">
        <f t="shared" si="25"/>
        <v>CRT</v>
      </c>
      <c r="J156" t="str">
        <f t="shared" si="27"/>
        <v>GN002</v>
      </c>
      <c r="L156" s="27" t="str">
        <f t="shared" si="26"/>
        <v xml:space="preserve">20 CRT GN002 </v>
      </c>
      <c r="M156" t="e">
        <f>INDEX(#REF!,MATCH(EN_work!D156,#REF!,0),7)</f>
        <v>#REF!</v>
      </c>
      <c r="N156" s="28" t="s">
        <v>42</v>
      </c>
      <c r="O156" t="s">
        <v>409</v>
      </c>
      <c r="P156" t="s">
        <v>24</v>
      </c>
      <c r="Q156" t="s">
        <v>405</v>
      </c>
      <c r="R156">
        <v>2020</v>
      </c>
      <c r="S156" s="30">
        <v>43915</v>
      </c>
      <c r="T156" s="31">
        <v>15</v>
      </c>
      <c r="U156" t="e">
        <f>INDEX(#REF!,MATCH(EN_work!$D156,#REF!,0),8)</f>
        <v>#REF!</v>
      </c>
      <c r="V156" t="e">
        <f>INDEX(#REF!,MATCH(EN_work!$D156,#REF!,0),9)</f>
        <v>#REF!</v>
      </c>
      <c r="W156" t="s">
        <v>26</v>
      </c>
      <c r="X156" t="s">
        <v>27</v>
      </c>
    </row>
    <row r="157" spans="1:24" x14ac:dyDescent="0.25">
      <c r="A157">
        <v>156</v>
      </c>
      <c r="B157" t="s">
        <v>410</v>
      </c>
      <c r="C157" t="str">
        <f t="shared" si="23"/>
        <v>132100015</v>
      </c>
      <c r="D157" s="19">
        <v>132100015</v>
      </c>
      <c r="E157" t="e">
        <f>VLOOKUP(D157,#REF!,2,FALSE)</f>
        <v>#REF!</v>
      </c>
      <c r="F157" t="str">
        <f>VLOOKUP(D157,'combined sheet'!$B$2:$C$194,2,FALSE)</f>
        <v>21重庆轨交GN001</v>
      </c>
      <c r="G157" t="str">
        <f t="shared" si="24"/>
        <v>21</v>
      </c>
      <c r="H157" t="str">
        <f t="shared" si="28"/>
        <v>CRT</v>
      </c>
      <c r="I157" t="str">
        <f t="shared" si="25"/>
        <v>CRT</v>
      </c>
      <c r="J157" t="str">
        <f t="shared" si="27"/>
        <v>GN001</v>
      </c>
      <c r="L157" s="27" t="str">
        <f t="shared" si="26"/>
        <v xml:space="preserve">21 CRT GN001 </v>
      </c>
      <c r="M157" t="e">
        <f>INDEX(#REF!,MATCH(EN_work!D157,#REF!,0),7)</f>
        <v>#REF!</v>
      </c>
      <c r="N157" s="28" t="s">
        <v>42</v>
      </c>
      <c r="O157" t="s">
        <v>411</v>
      </c>
      <c r="P157" t="s">
        <v>24</v>
      </c>
      <c r="Q157" t="s">
        <v>405</v>
      </c>
      <c r="R157">
        <v>2021</v>
      </c>
      <c r="S157" s="30">
        <v>44264</v>
      </c>
      <c r="T157" s="31">
        <v>10</v>
      </c>
      <c r="U157" t="e">
        <f>INDEX(#REF!,MATCH(EN_work!$D157,#REF!,0),8)</f>
        <v>#REF!</v>
      </c>
      <c r="V157" t="e">
        <f>INDEX(#REF!,MATCH(EN_work!$D157,#REF!,0),9)</f>
        <v>#REF!</v>
      </c>
      <c r="W157" t="s">
        <v>26</v>
      </c>
      <c r="X157" t="s">
        <v>27</v>
      </c>
    </row>
    <row r="158" spans="1:24" x14ac:dyDescent="0.25">
      <c r="A158">
        <v>157</v>
      </c>
      <c r="B158" t="s">
        <v>412</v>
      </c>
      <c r="C158" t="str">
        <f t="shared" si="23"/>
        <v>132100017</v>
      </c>
      <c r="D158" s="19">
        <v>132100017</v>
      </c>
      <c r="E158" t="e">
        <f>VLOOKUP(D158,#REF!,2,FALSE)</f>
        <v>#REF!</v>
      </c>
      <c r="F158" t="str">
        <f>VLOOKUP(D158,'combined sheet'!$B$2:$C$194,2,FALSE)</f>
        <v>21重庆轨交GN002</v>
      </c>
      <c r="G158" t="str">
        <f t="shared" si="24"/>
        <v>21</v>
      </c>
      <c r="H158" t="str">
        <f t="shared" si="28"/>
        <v>CRT</v>
      </c>
      <c r="I158" t="str">
        <f t="shared" si="25"/>
        <v>CRT</v>
      </c>
      <c r="J158" t="str">
        <f t="shared" si="27"/>
        <v>GN002</v>
      </c>
      <c r="L158" s="27" t="str">
        <f t="shared" si="26"/>
        <v xml:space="preserve">21 CRT GN002 </v>
      </c>
      <c r="M158" t="e">
        <f>INDEX(#REF!,MATCH(EN_work!D158,#REF!,0),7)</f>
        <v>#REF!</v>
      </c>
      <c r="N158" s="28" t="s">
        <v>42</v>
      </c>
      <c r="O158" t="s">
        <v>413</v>
      </c>
      <c r="P158" t="s">
        <v>24</v>
      </c>
      <c r="Q158" t="s">
        <v>405</v>
      </c>
      <c r="R158">
        <v>2021</v>
      </c>
      <c r="S158" s="30">
        <v>44270</v>
      </c>
      <c r="T158" s="31">
        <v>10</v>
      </c>
      <c r="U158" t="e">
        <f>INDEX(#REF!,MATCH(EN_work!$D158,#REF!,0),8)</f>
        <v>#REF!</v>
      </c>
      <c r="V158" t="e">
        <f>INDEX(#REF!,MATCH(EN_work!$D158,#REF!,0),9)</f>
        <v>#REF!</v>
      </c>
      <c r="W158" t="s">
        <v>26</v>
      </c>
      <c r="X158" t="s">
        <v>27</v>
      </c>
    </row>
    <row r="159" spans="1:24" x14ac:dyDescent="0.25">
      <c r="A159">
        <v>158</v>
      </c>
      <c r="B159" t="s">
        <v>414</v>
      </c>
      <c r="C159" t="str">
        <f t="shared" si="23"/>
        <v>132100052</v>
      </c>
      <c r="D159" s="19">
        <v>132100052</v>
      </c>
      <c r="E159" t="e">
        <f>VLOOKUP(D159,#REF!,2,FALSE)</f>
        <v>#REF!</v>
      </c>
      <c r="F159" t="str">
        <f>VLOOKUP(D159,'combined sheet'!$B$2:$C$194,2,FALSE)</f>
        <v>21重庆轨交GN003</v>
      </c>
      <c r="G159" t="str">
        <f t="shared" si="24"/>
        <v>21</v>
      </c>
      <c r="H159" t="str">
        <f t="shared" si="28"/>
        <v>CRT</v>
      </c>
      <c r="I159" t="str">
        <f t="shared" si="25"/>
        <v>CRT</v>
      </c>
      <c r="J159" t="str">
        <f t="shared" si="27"/>
        <v>GN003</v>
      </c>
      <c r="K159" t="str">
        <f>VLOOKUP(D159,'special label'!$D$2:$H$127,5,)</f>
        <v>(Carbon Neutral Bond)</v>
      </c>
      <c r="L159" s="27" t="str">
        <f t="shared" si="26"/>
        <v>21 CRT GN003 (Carbon Neutral Bond)</v>
      </c>
      <c r="M159" t="e">
        <f>INDEX(#REF!,MATCH(EN_work!D159,#REF!,0),7)</f>
        <v>#REF!</v>
      </c>
      <c r="N159" s="28" t="s">
        <v>42</v>
      </c>
      <c r="O159" t="s">
        <v>415</v>
      </c>
      <c r="P159" t="s">
        <v>24</v>
      </c>
      <c r="Q159" t="s">
        <v>405</v>
      </c>
      <c r="R159">
        <v>2021</v>
      </c>
      <c r="S159" s="30">
        <v>44327</v>
      </c>
      <c r="T159" s="31">
        <v>6</v>
      </c>
      <c r="U159" t="e">
        <f>INDEX(#REF!,MATCH(EN_work!$D159,#REF!,0),8)</f>
        <v>#REF!</v>
      </c>
      <c r="V159" t="e">
        <f>INDEX(#REF!,MATCH(EN_work!$D159,#REF!,0),9)</f>
        <v>#REF!</v>
      </c>
      <c r="W159" t="s">
        <v>26</v>
      </c>
      <c r="X159" t="s">
        <v>27</v>
      </c>
    </row>
    <row r="160" spans="1:24" x14ac:dyDescent="0.25">
      <c r="A160">
        <v>159</v>
      </c>
      <c r="B160" t="s">
        <v>416</v>
      </c>
      <c r="C160" t="str">
        <f t="shared" si="23"/>
        <v>132100057</v>
      </c>
      <c r="D160" s="19">
        <v>132100057</v>
      </c>
      <c r="E160" t="e">
        <f>VLOOKUP(D160,#REF!,2,FALSE)</f>
        <v>#REF!</v>
      </c>
      <c r="F160" t="str">
        <f>VLOOKUP(D160,'combined sheet'!$B$2:$C$194,2,FALSE)</f>
        <v>21重庆轨交GN004</v>
      </c>
      <c r="G160" t="str">
        <f t="shared" si="24"/>
        <v>21</v>
      </c>
      <c r="H160" t="str">
        <f t="shared" si="28"/>
        <v>CRT</v>
      </c>
      <c r="I160" t="str">
        <f t="shared" si="25"/>
        <v>CRT</v>
      </c>
      <c r="J160" t="str">
        <f t="shared" si="27"/>
        <v>GN004</v>
      </c>
      <c r="K160" t="str">
        <f>VLOOKUP(D160,'special label'!$D$2:$H$127,5,)</f>
        <v>(Carbon Neutral Bond)</v>
      </c>
      <c r="L160" s="27" t="str">
        <f t="shared" si="26"/>
        <v>21 CRT GN004 (Carbon Neutral Bond)</v>
      </c>
      <c r="M160" t="e">
        <f>INDEX(#REF!,MATCH(EN_work!D160,#REF!,0),7)</f>
        <v>#REF!</v>
      </c>
      <c r="N160" s="28" t="s">
        <v>42</v>
      </c>
      <c r="O160" t="s">
        <v>417</v>
      </c>
      <c r="P160" t="s">
        <v>24</v>
      </c>
      <c r="Q160" t="s">
        <v>405</v>
      </c>
      <c r="R160">
        <v>2021</v>
      </c>
      <c r="S160" s="30">
        <v>44347</v>
      </c>
      <c r="T160" s="31">
        <v>10</v>
      </c>
      <c r="U160" t="e">
        <f>INDEX(#REF!,MATCH(EN_work!$D160,#REF!,0),8)</f>
        <v>#REF!</v>
      </c>
      <c r="V160" t="e">
        <f>INDEX(#REF!,MATCH(EN_work!$D160,#REF!,0),9)</f>
        <v>#REF!</v>
      </c>
      <c r="W160" t="s">
        <v>26</v>
      </c>
      <c r="X160" t="s">
        <v>27</v>
      </c>
    </row>
    <row r="161" spans="1:24" x14ac:dyDescent="0.25">
      <c r="A161">
        <v>160</v>
      </c>
      <c r="B161" t="s">
        <v>418</v>
      </c>
      <c r="C161" t="str">
        <f t="shared" si="23"/>
        <v>132100084</v>
      </c>
      <c r="D161" s="19">
        <v>132100084</v>
      </c>
      <c r="E161" t="e">
        <f>VLOOKUP(D161,#REF!,2,FALSE)</f>
        <v>#REF!</v>
      </c>
      <c r="F161" t="str">
        <f>VLOOKUP(D161,'combined sheet'!$B$2:$C$194,2,FALSE)</f>
        <v>21重庆轨交GN005</v>
      </c>
      <c r="G161" t="str">
        <f t="shared" si="24"/>
        <v>21</v>
      </c>
      <c r="H161" t="str">
        <f t="shared" si="28"/>
        <v>CRT</v>
      </c>
      <c r="I161" t="str">
        <f t="shared" si="25"/>
        <v>CRT</v>
      </c>
      <c r="J161" t="str">
        <f t="shared" si="27"/>
        <v>GN005</v>
      </c>
      <c r="K161" t="str">
        <f>VLOOKUP(D161,'special label'!$D$2:$H$127,5,)</f>
        <v>(Carbon Neutral Bond)</v>
      </c>
      <c r="L161" s="27" t="str">
        <f t="shared" si="26"/>
        <v>21 CRT GN005 (Carbon Neutral Bond)</v>
      </c>
      <c r="M161" t="e">
        <f>INDEX(#REF!,MATCH(EN_work!D161,#REF!,0),7)</f>
        <v>#REF!</v>
      </c>
      <c r="N161" s="28" t="s">
        <v>42</v>
      </c>
      <c r="O161" t="s">
        <v>419</v>
      </c>
      <c r="P161" t="s">
        <v>24</v>
      </c>
      <c r="Q161" t="s">
        <v>405</v>
      </c>
      <c r="R161">
        <v>2021</v>
      </c>
      <c r="S161" s="30">
        <v>44405</v>
      </c>
      <c r="T161" s="31">
        <v>15</v>
      </c>
      <c r="U161" t="e">
        <f>INDEX(#REF!,MATCH(EN_work!$D161,#REF!,0),8)</f>
        <v>#REF!</v>
      </c>
      <c r="V161" t="e">
        <f>INDEX(#REF!,MATCH(EN_work!$D161,#REF!,0),9)</f>
        <v>#REF!</v>
      </c>
      <c r="W161" t="s">
        <v>26</v>
      </c>
      <c r="X161" t="s">
        <v>27</v>
      </c>
    </row>
    <row r="162" spans="1:24" x14ac:dyDescent="0.25">
      <c r="A162">
        <v>161</v>
      </c>
      <c r="B162" t="s">
        <v>420</v>
      </c>
      <c r="C162" t="str">
        <f t="shared" ref="C162:C193" si="29">LEFT(B162,LEN(B162)-3)</f>
        <v>132100156</v>
      </c>
      <c r="D162" s="19">
        <v>132100156</v>
      </c>
      <c r="E162" t="e">
        <f>VLOOKUP(D162,#REF!,2,FALSE)</f>
        <v>#REF!</v>
      </c>
      <c r="F162" t="str">
        <f>VLOOKUP(D162,'combined sheet'!$B$2:$C$194,2,FALSE)</f>
        <v>21重庆轨交GN006</v>
      </c>
      <c r="G162" t="str">
        <f t="shared" ref="G162:G194" si="30">RIGHT(R162,2)</f>
        <v>21</v>
      </c>
      <c r="H162" t="str">
        <f>LEFT(O162,LEN(O162)-22)</f>
        <v xml:space="preserve">Chongqing Rail Transit Gn006 </v>
      </c>
      <c r="I162" t="str">
        <f t="shared" ref="I162:I193" si="31">UPPER(H162)</f>
        <v xml:space="preserve">CHONGQING RAIL TRANSIT GN006 </v>
      </c>
      <c r="J162" t="str">
        <f t="shared" si="27"/>
        <v>GN006</v>
      </c>
      <c r="K162" t="str">
        <f>VLOOKUP(D162,'special label'!$D$2:$H$127,5,)</f>
        <v>(Carbon Neutral Bond)</v>
      </c>
      <c r="L162" s="27" t="str">
        <f t="shared" ref="L162:L193" si="32">CONCATENATE(G162," ",I162," ",J162," ",K162)</f>
        <v>21 CHONGQING RAIL TRANSIT GN006  GN006 (Carbon Neutral Bond)</v>
      </c>
      <c r="M162" t="e">
        <f>INDEX(#REF!,MATCH(EN_work!D162,#REF!,0),7)</f>
        <v>#REF!</v>
      </c>
      <c r="N162" s="28" t="s">
        <v>42</v>
      </c>
      <c r="O162" t="s">
        <v>421</v>
      </c>
      <c r="P162" t="s">
        <v>24</v>
      </c>
      <c r="Q162" t="s">
        <v>405</v>
      </c>
      <c r="R162">
        <v>2021</v>
      </c>
      <c r="S162" s="30">
        <v>44526</v>
      </c>
      <c r="T162" s="31">
        <v>5</v>
      </c>
      <c r="U162" t="e">
        <f>INDEX(#REF!,MATCH(EN_work!$D162,#REF!,0),8)</f>
        <v>#REF!</v>
      </c>
      <c r="V162" t="e">
        <f>INDEX(#REF!,MATCH(EN_work!$D162,#REF!,0),9)</f>
        <v>#REF!</v>
      </c>
      <c r="W162" t="s">
        <v>26</v>
      </c>
      <c r="X162" t="s">
        <v>32</v>
      </c>
    </row>
    <row r="163" spans="1:24" x14ac:dyDescent="0.25">
      <c r="A163">
        <v>162</v>
      </c>
      <c r="B163" t="s">
        <v>422</v>
      </c>
      <c r="C163" t="str">
        <f t="shared" si="29"/>
        <v>132280007</v>
      </c>
      <c r="D163" s="19">
        <v>132280007</v>
      </c>
      <c r="E163" t="e">
        <f>VLOOKUP(D163,#REF!,2,FALSE)</f>
        <v>#REF!</v>
      </c>
      <c r="F163" t="str">
        <f>VLOOKUP(D163,'combined sheet'!$B$2:$C$194,2,FALSE)</f>
        <v>22重庆轨交GN002</v>
      </c>
      <c r="G163" t="str">
        <f t="shared" si="30"/>
        <v>22</v>
      </c>
      <c r="H163" t="str">
        <f>LEFT(O163,LEN(O163)-14)</f>
        <v>CRT</v>
      </c>
      <c r="I163" t="str">
        <f t="shared" si="31"/>
        <v>CRT</v>
      </c>
      <c r="J163" t="str">
        <f t="shared" si="27"/>
        <v>GN002</v>
      </c>
      <c r="K163" t="str">
        <f>VLOOKUP(D163,'special label'!$D$2:$H$127,5,)</f>
        <v>(Carbon Neutral Bond)</v>
      </c>
      <c r="L163" s="27" t="str">
        <f t="shared" si="32"/>
        <v>22 CRT GN002 (Carbon Neutral Bond)</v>
      </c>
      <c r="M163" t="e">
        <f>INDEX(#REF!,MATCH(EN_work!D163,#REF!,0),7)</f>
        <v>#REF!</v>
      </c>
      <c r="N163" s="28" t="s">
        <v>42</v>
      </c>
      <c r="O163" t="s">
        <v>423</v>
      </c>
      <c r="P163" t="s">
        <v>24</v>
      </c>
      <c r="Q163" t="s">
        <v>405</v>
      </c>
      <c r="R163">
        <v>2022</v>
      </c>
      <c r="S163" s="30">
        <v>44589</v>
      </c>
      <c r="T163" s="31">
        <v>3</v>
      </c>
      <c r="U163" t="e">
        <f>INDEX(#REF!,MATCH(EN_work!$D163,#REF!,0),8)</f>
        <v>#REF!</v>
      </c>
      <c r="V163" t="e">
        <f>INDEX(#REF!,MATCH(EN_work!$D163,#REF!,0),9)</f>
        <v>#REF!</v>
      </c>
      <c r="W163" t="s">
        <v>26</v>
      </c>
      <c r="X163" t="s">
        <v>32</v>
      </c>
    </row>
    <row r="164" spans="1:24" x14ac:dyDescent="0.25">
      <c r="A164">
        <v>163</v>
      </c>
      <c r="B164" t="s">
        <v>424</v>
      </c>
      <c r="C164" t="str">
        <f t="shared" si="29"/>
        <v>132280085</v>
      </c>
      <c r="D164" s="19">
        <v>132280085</v>
      </c>
      <c r="E164" t="e">
        <f>VLOOKUP(D164,#REF!,2,FALSE)</f>
        <v>#REF!</v>
      </c>
      <c r="F164" t="str">
        <f>VLOOKUP(D164,'combined sheet'!$B$2:$C$194,2,FALSE)</f>
        <v>22重庆轨交GN003</v>
      </c>
      <c r="G164" t="str">
        <f t="shared" si="30"/>
        <v>22</v>
      </c>
      <c r="H164" t="str">
        <f>LEFT(O164,LEN(O164)-14)</f>
        <v>CRT</v>
      </c>
      <c r="I164" t="str">
        <f t="shared" si="31"/>
        <v>CRT</v>
      </c>
      <c r="J164" t="str">
        <f t="shared" si="27"/>
        <v>GN003</v>
      </c>
      <c r="K164" t="str">
        <f>VLOOKUP(D164,'special label'!$D$2:$H$127,5,)</f>
        <v>(Carbon Neutral Bond)</v>
      </c>
      <c r="L164" s="27" t="str">
        <f t="shared" si="32"/>
        <v>22 CRT GN003 (Carbon Neutral Bond)</v>
      </c>
      <c r="M164" t="e">
        <f>INDEX(#REF!,MATCH(EN_work!D164,#REF!,0),7)</f>
        <v>#REF!</v>
      </c>
      <c r="N164" s="28" t="s">
        <v>42</v>
      </c>
      <c r="O164" t="s">
        <v>425</v>
      </c>
      <c r="P164" t="s">
        <v>24</v>
      </c>
      <c r="Q164" t="s">
        <v>405</v>
      </c>
      <c r="R164">
        <v>2022</v>
      </c>
      <c r="S164" s="30">
        <v>44819</v>
      </c>
      <c r="T164" s="31">
        <v>1.5</v>
      </c>
      <c r="U164" t="e">
        <f>INDEX(#REF!,MATCH(EN_work!$D164,#REF!,0),8)</f>
        <v>#REF!</v>
      </c>
      <c r="V164" t="e">
        <f>INDEX(#REF!,MATCH(EN_work!$D164,#REF!,0),9)</f>
        <v>#REF!</v>
      </c>
      <c r="W164" t="s">
        <v>26</v>
      </c>
      <c r="X164" t="s">
        <v>45</v>
      </c>
    </row>
    <row r="165" spans="1:24" x14ac:dyDescent="0.25">
      <c r="A165">
        <v>164</v>
      </c>
      <c r="B165" t="s">
        <v>426</v>
      </c>
      <c r="C165" t="str">
        <f t="shared" si="29"/>
        <v>132280109</v>
      </c>
      <c r="D165" s="19">
        <v>132280109</v>
      </c>
      <c r="E165" t="e">
        <f>VLOOKUP(D165,#REF!,2,FALSE)</f>
        <v>#REF!</v>
      </c>
      <c r="F165" t="str">
        <f>VLOOKUP(D165,'combined sheet'!$B$2:$C$194,2,FALSE)</f>
        <v>22重庆轨交GN004</v>
      </c>
      <c r="G165" t="str">
        <f t="shared" si="30"/>
        <v>22</v>
      </c>
      <c r="H165" t="str">
        <f>LEFT(O165,LEN(O165)-14)</f>
        <v>CRT</v>
      </c>
      <c r="I165" t="str">
        <f t="shared" si="31"/>
        <v>CRT</v>
      </c>
      <c r="J165" t="str">
        <f t="shared" si="27"/>
        <v>GN004</v>
      </c>
      <c r="L165" s="27" t="str">
        <f t="shared" si="32"/>
        <v xml:space="preserve">22 CRT GN004 </v>
      </c>
      <c r="M165" t="e">
        <f>INDEX(#REF!,MATCH(EN_work!D165,#REF!,0),7)</f>
        <v>#REF!</v>
      </c>
      <c r="N165" s="28" t="s">
        <v>42</v>
      </c>
      <c r="O165" t="s">
        <v>427</v>
      </c>
      <c r="P165" t="s">
        <v>24</v>
      </c>
      <c r="Q165" t="s">
        <v>405</v>
      </c>
      <c r="R165">
        <v>2022</v>
      </c>
      <c r="S165" s="30">
        <v>44879</v>
      </c>
      <c r="T165" s="31">
        <v>1.5</v>
      </c>
      <c r="U165" t="e">
        <f>INDEX(#REF!,MATCH(EN_work!$D165,#REF!,0),8)</f>
        <v>#REF!</v>
      </c>
      <c r="V165" t="e">
        <f>INDEX(#REF!,MATCH(EN_work!$D165,#REF!,0),9)</f>
        <v>#REF!</v>
      </c>
      <c r="W165" t="s">
        <v>26</v>
      </c>
      <c r="X165" t="s">
        <v>45</v>
      </c>
    </row>
    <row r="166" spans="1:24" x14ac:dyDescent="0.25">
      <c r="A166">
        <v>165</v>
      </c>
      <c r="B166" t="s">
        <v>428</v>
      </c>
      <c r="C166" t="str">
        <f t="shared" si="29"/>
        <v>102281883</v>
      </c>
      <c r="D166" s="19">
        <v>102281883</v>
      </c>
      <c r="E166" t="e">
        <f>VLOOKUP(D166,#REF!,2,FALSE)</f>
        <v>#REF!</v>
      </c>
      <c r="F166" t="str">
        <f>VLOOKUP(D166,'combined sheet'!$B$2:$C$194,2,FALSE)</f>
        <v>22正泰MTN003</v>
      </c>
      <c r="G166" t="str">
        <f t="shared" si="30"/>
        <v>22</v>
      </c>
      <c r="H166" t="str">
        <f>LEFT(O166,LEN(O166)-14)</f>
        <v>CHIN</v>
      </c>
      <c r="I166" t="str">
        <f t="shared" si="31"/>
        <v>CHIN</v>
      </c>
      <c r="J166" t="str">
        <f>RIGHT(F166,6)</f>
        <v>MTN003</v>
      </c>
      <c r="K166" t="str">
        <f>VLOOKUP(D166,'special label'!$D$2:$H$127,5,)</f>
        <v>(Green)</v>
      </c>
      <c r="L166" s="27" t="str">
        <f t="shared" si="32"/>
        <v>22 CHIN MTN003 (Green)</v>
      </c>
      <c r="M166" t="e">
        <f>INDEX(#REF!,MATCH(EN_work!D166,#REF!,0),7)</f>
        <v>#REF!</v>
      </c>
      <c r="N166" s="28" t="s">
        <v>22</v>
      </c>
      <c r="O166" t="s">
        <v>429</v>
      </c>
      <c r="P166" t="s">
        <v>24</v>
      </c>
      <c r="Q166" t="s">
        <v>430</v>
      </c>
      <c r="R166">
        <v>2022</v>
      </c>
      <c r="S166" s="30">
        <v>44796</v>
      </c>
      <c r="T166" s="31">
        <v>5</v>
      </c>
      <c r="U166" t="e">
        <f>INDEX(#REF!,MATCH(EN_work!$D166,#REF!,0),8)</f>
        <v>#REF!</v>
      </c>
      <c r="V166" t="e">
        <f>INDEX(#REF!,MATCH(EN_work!$D166,#REF!,0),9)</f>
        <v>#REF!</v>
      </c>
      <c r="W166" t="s">
        <v>26</v>
      </c>
      <c r="X166" t="s">
        <v>45</v>
      </c>
    </row>
    <row r="167" spans="1:24" x14ac:dyDescent="0.25">
      <c r="A167">
        <v>166</v>
      </c>
      <c r="B167" t="s">
        <v>431</v>
      </c>
      <c r="C167" t="str">
        <f t="shared" si="29"/>
        <v>102100964</v>
      </c>
      <c r="D167" s="19">
        <v>102100964</v>
      </c>
      <c r="E167" t="e">
        <f>VLOOKUP(D167,#REF!,2,FALSE)</f>
        <v>#REF!</v>
      </c>
      <c r="F167" t="str">
        <f>VLOOKUP(D167,'combined sheet'!$B$2:$C$194,2,FALSE)</f>
        <v>21三峡新能MTN002</v>
      </c>
      <c r="G167" t="str">
        <f t="shared" si="30"/>
        <v>21</v>
      </c>
      <c r="H167" t="str">
        <f>LEFT(O167,LEN(O167)-16)</f>
        <v>CHINA THREE GORGES RENEWABLES (GROUP)</v>
      </c>
      <c r="I167" t="str">
        <f t="shared" si="31"/>
        <v>CHINA THREE GORGES RENEWABLES (GROUP)</v>
      </c>
      <c r="J167" t="str">
        <f>RIGHT(F167,6)</f>
        <v>MTN002</v>
      </c>
      <c r="K167" t="str">
        <f>VLOOKUP(D167,'special label'!$D$2:$H$127,5,)</f>
        <v>(Carbon Neutral Bond)</v>
      </c>
      <c r="L167" s="27" t="str">
        <f t="shared" si="32"/>
        <v>21 CHINA THREE GORGES RENEWABLES (GROUP) MTN002 (Carbon Neutral Bond)</v>
      </c>
      <c r="M167" t="e">
        <f>INDEX(#REF!,MATCH(EN_work!D167,#REF!,0),7)</f>
        <v>#REF!</v>
      </c>
      <c r="N167" s="28" t="s">
        <v>34</v>
      </c>
      <c r="O167" t="s">
        <v>432</v>
      </c>
      <c r="P167" t="s">
        <v>24</v>
      </c>
      <c r="Q167" t="s">
        <v>433</v>
      </c>
      <c r="R167">
        <v>2021</v>
      </c>
      <c r="S167" s="30">
        <v>44327</v>
      </c>
      <c r="T167" s="31">
        <v>15</v>
      </c>
      <c r="U167" t="e">
        <f>INDEX(#REF!,MATCH(EN_work!$D167,#REF!,0),8)</f>
        <v>#REF!</v>
      </c>
      <c r="V167" t="e">
        <f>INDEX(#REF!,MATCH(EN_work!$D167,#REF!,0),9)</f>
        <v>#REF!</v>
      </c>
      <c r="W167" t="s">
        <v>26</v>
      </c>
      <c r="X167" t="s">
        <v>27</v>
      </c>
    </row>
    <row r="168" spans="1:24" x14ac:dyDescent="0.25">
      <c r="A168">
        <v>167</v>
      </c>
      <c r="B168" t="s">
        <v>434</v>
      </c>
      <c r="C168" t="str">
        <f t="shared" si="29"/>
        <v>132100111</v>
      </c>
      <c r="D168" s="19">
        <v>132100111</v>
      </c>
      <c r="E168" t="e">
        <f>VLOOKUP(D168,#REF!,2,FALSE)</f>
        <v>#REF!</v>
      </c>
      <c r="F168" t="str">
        <f>VLOOKUP(D168,'combined sheet'!$B$2:$C$194,2,FALSE)</f>
        <v>21三峡租赁GN001</v>
      </c>
      <c r="G168" t="str">
        <f t="shared" si="30"/>
        <v>21</v>
      </c>
      <c r="H168" t="str">
        <f>LEFT(O168,LEN(O168)-16)</f>
        <v>THREE GORGES FINANCIAL LEASING</v>
      </c>
      <c r="I168" t="str">
        <f t="shared" si="31"/>
        <v>THREE GORGES FINANCIAL LEASING</v>
      </c>
      <c r="J168" t="str">
        <f>RIGHT(F168,5)</f>
        <v>GN001</v>
      </c>
      <c r="K168" t="str">
        <f>VLOOKUP(D168,'special label'!$D$2:$H$127,5,)</f>
        <v>(Carbon Neutral Bond)</v>
      </c>
      <c r="L168" s="27" t="str">
        <f t="shared" si="32"/>
        <v>21 THREE GORGES FINANCIAL LEASING GN001 (Carbon Neutral Bond)</v>
      </c>
      <c r="M168" t="e">
        <f>INDEX(#REF!,MATCH(EN_work!D168,#REF!,0),7)</f>
        <v>#REF!</v>
      </c>
      <c r="N168" s="28" t="s">
        <v>34</v>
      </c>
      <c r="O168" t="s">
        <v>435</v>
      </c>
      <c r="P168" t="s">
        <v>24</v>
      </c>
      <c r="Q168" t="s">
        <v>436</v>
      </c>
      <c r="R168">
        <v>2021</v>
      </c>
      <c r="S168" s="30">
        <v>44456</v>
      </c>
      <c r="T168" s="31">
        <v>10</v>
      </c>
      <c r="U168" t="e">
        <f>INDEX(#REF!,MATCH(EN_work!$D168,#REF!,0),8)</f>
        <v>#REF!</v>
      </c>
      <c r="V168" t="e">
        <f>INDEX(#REF!,MATCH(EN_work!$D168,#REF!,0),9)</f>
        <v>#REF!</v>
      </c>
      <c r="W168" t="s">
        <v>26</v>
      </c>
      <c r="X168" t="s">
        <v>32</v>
      </c>
    </row>
    <row r="169" spans="1:24" ht="25" x14ac:dyDescent="0.25">
      <c r="A169">
        <v>168</v>
      </c>
      <c r="B169" t="s">
        <v>437</v>
      </c>
      <c r="C169" t="str">
        <f t="shared" si="29"/>
        <v>102280300</v>
      </c>
      <c r="D169" s="19">
        <v>102280300</v>
      </c>
      <c r="E169" t="e">
        <f>VLOOKUP(D169,#REF!,2,FALSE)</f>
        <v>#REF!</v>
      </c>
      <c r="F169" t="str">
        <f>VLOOKUP(D169,'combined sheet'!$B$2:$C$194,2,FALSE)</f>
        <v>22三峡新能MTN001</v>
      </c>
      <c r="G169" t="str">
        <f t="shared" si="30"/>
        <v>22</v>
      </c>
      <c r="H169" t="str">
        <f>LEFT(O169,LEN(O169)-14)</f>
        <v>CTGR</v>
      </c>
      <c r="I169" t="str">
        <f t="shared" si="31"/>
        <v>CTGR</v>
      </c>
      <c r="J169" t="str">
        <f>RIGHT(F169,6)</f>
        <v>MTN001</v>
      </c>
      <c r="K169" t="str">
        <f>VLOOKUP(D169,'special label'!$D$2:$H$127,5,)</f>
        <v>(Carbon Neutral Bond)</v>
      </c>
      <c r="L169" s="27" t="str">
        <f t="shared" si="32"/>
        <v>22 CTGR MTN001 (Carbon Neutral Bond)</v>
      </c>
      <c r="M169" t="e">
        <f>INDEX(#REF!,MATCH(EN_work!D169,#REF!,0),7)</f>
        <v>#REF!</v>
      </c>
      <c r="N169" s="28" t="s">
        <v>29</v>
      </c>
      <c r="O169" t="s">
        <v>438</v>
      </c>
      <c r="P169" t="s">
        <v>24</v>
      </c>
      <c r="Q169" t="s">
        <v>433</v>
      </c>
      <c r="R169">
        <v>2022</v>
      </c>
      <c r="S169" s="30">
        <v>44613</v>
      </c>
      <c r="T169" s="31">
        <v>20</v>
      </c>
      <c r="U169" t="e">
        <f>INDEX(#REF!,MATCH(EN_work!$D169,#REF!,0),8)</f>
        <v>#REF!</v>
      </c>
      <c r="V169" t="e">
        <f>INDEX(#REF!,MATCH(EN_work!$D169,#REF!,0),9)</f>
        <v>#REF!</v>
      </c>
      <c r="W169" t="s">
        <v>26</v>
      </c>
      <c r="X169" t="s">
        <v>32</v>
      </c>
    </row>
    <row r="170" spans="1:24" ht="25" x14ac:dyDescent="0.25">
      <c r="A170">
        <v>169</v>
      </c>
      <c r="B170" t="s">
        <v>439</v>
      </c>
      <c r="C170" t="str">
        <f t="shared" si="29"/>
        <v>102281065</v>
      </c>
      <c r="D170" s="19">
        <v>102281065</v>
      </c>
      <c r="E170" t="e">
        <f>VLOOKUP(D170,#REF!,2,FALSE)</f>
        <v>#REF!</v>
      </c>
      <c r="F170" t="str">
        <f>VLOOKUP(D170,'combined sheet'!$B$2:$C$194,2,FALSE)</f>
        <v>22三峡新能MTN002</v>
      </c>
      <c r="G170" t="str">
        <f t="shared" si="30"/>
        <v>22</v>
      </c>
      <c r="H170" t="str">
        <f>LEFT(O170,LEN(O170)-14)</f>
        <v>CTGR</v>
      </c>
      <c r="I170" t="str">
        <f t="shared" si="31"/>
        <v>CTGR</v>
      </c>
      <c r="J170" t="str">
        <f>RIGHT(F170,6)</f>
        <v>MTN002</v>
      </c>
      <c r="K170" t="str">
        <f>VLOOKUP(D170,'special label'!$D$2:$H$127,5,)</f>
        <v>(Carbon Neutral Bond)</v>
      </c>
      <c r="L170" s="27" t="str">
        <f t="shared" si="32"/>
        <v>22 CTGR MTN002 (Carbon Neutral Bond)</v>
      </c>
      <c r="M170" t="e">
        <f>INDEX(#REF!,MATCH(EN_work!D170,#REF!,0),7)</f>
        <v>#REF!</v>
      </c>
      <c r="N170" s="28" t="s">
        <v>29</v>
      </c>
      <c r="O170" t="s">
        <v>440</v>
      </c>
      <c r="P170" t="s">
        <v>24</v>
      </c>
      <c r="Q170" t="s">
        <v>433</v>
      </c>
      <c r="R170">
        <v>2022</v>
      </c>
      <c r="S170" s="30">
        <v>44691</v>
      </c>
      <c r="T170" s="31">
        <v>20</v>
      </c>
      <c r="U170" t="e">
        <f>INDEX(#REF!,MATCH(EN_work!$D170,#REF!,0),8)</f>
        <v>#REF!</v>
      </c>
      <c r="V170" t="e">
        <f>INDEX(#REF!,MATCH(EN_work!$D170,#REF!,0),9)</f>
        <v>#REF!</v>
      </c>
      <c r="W170" t="s">
        <v>26</v>
      </c>
      <c r="X170" t="s">
        <v>32</v>
      </c>
    </row>
    <row r="171" spans="1:24" s="22" customFormat="1" x14ac:dyDescent="0.25">
      <c r="A171">
        <v>170</v>
      </c>
      <c r="B171" t="s">
        <v>441</v>
      </c>
      <c r="C171" t="str">
        <f t="shared" si="29"/>
        <v>082101475</v>
      </c>
      <c r="D171" s="19">
        <v>82101475</v>
      </c>
      <c r="E171" t="e">
        <f>VLOOKUP(D171,#REF!,2,FALSE)</f>
        <v>#REF!</v>
      </c>
      <c r="F171" t="str">
        <f>VLOOKUP(D171,'combined sheet'!$B$2:$C$194,2,FALSE)</f>
        <v>21三峡新能ABN002</v>
      </c>
      <c r="G171" t="str">
        <f t="shared" si="30"/>
        <v>21</v>
      </c>
      <c r="H171" t="str">
        <f>LEFT(O171,LEN(O171)-19)</f>
        <v>CHINA THREE GORGES RENEWABLES (GROUP)</v>
      </c>
      <c r="I171" t="str">
        <f t="shared" si="31"/>
        <v>CHINA THREE GORGES RENEWABLES (GROUP)</v>
      </c>
      <c r="J171" t="str">
        <f>RIGHT(F171,6)</f>
        <v>ABN002</v>
      </c>
      <c r="K171" t="str">
        <f>VLOOKUP(D171,'special label'!$D$2:$H$127,5,)</f>
        <v>(Carbon Neutral Bond)</v>
      </c>
      <c r="L171" s="27" t="str">
        <f t="shared" si="32"/>
        <v>21 CHINA THREE GORGES RENEWABLES (GROUP) ABN002 (Carbon Neutral Bond)</v>
      </c>
      <c r="M171" t="e">
        <f>INDEX(#REF!,MATCH(EN_work!D171,#REF!,0),7)</f>
        <v>#REF!</v>
      </c>
      <c r="N171" s="28" t="s">
        <v>34</v>
      </c>
      <c r="O171" t="s">
        <v>442</v>
      </c>
      <c r="P171" t="s">
        <v>389</v>
      </c>
      <c r="Q171" t="s">
        <v>433</v>
      </c>
      <c r="R171">
        <v>2021</v>
      </c>
      <c r="S171" s="30">
        <v>44559</v>
      </c>
      <c r="T171" s="31">
        <v>8.85</v>
      </c>
      <c r="U171" t="e">
        <f>INDEX(#REF!,MATCH(EN_work!$D171,#REF!,0),8)</f>
        <v>#REF!</v>
      </c>
      <c r="V171" t="e">
        <f>INDEX(#REF!,MATCH(EN_work!$D171,#REF!,0),9)</f>
        <v>#REF!</v>
      </c>
      <c r="W171" s="22" t="s">
        <v>26</v>
      </c>
      <c r="X171" s="22" t="s">
        <v>45</v>
      </c>
    </row>
    <row r="172" spans="1:24" ht="25" x14ac:dyDescent="0.25">
      <c r="A172">
        <v>171</v>
      </c>
      <c r="B172" t="s">
        <v>443</v>
      </c>
      <c r="C172" t="str">
        <f t="shared" si="29"/>
        <v>132100129</v>
      </c>
      <c r="D172" s="19">
        <v>132100129</v>
      </c>
      <c r="E172" t="e">
        <f>VLOOKUP(D172,#REF!,2,FALSE)</f>
        <v>#REF!</v>
      </c>
      <c r="F172" t="str">
        <f>VLOOKUP(D172,'combined sheet'!$B$2:$C$194,2,FALSE)</f>
        <v>21中电国际GN001</v>
      </c>
      <c r="G172" t="str">
        <f t="shared" si="30"/>
        <v>21</v>
      </c>
      <c r="H172" t="str">
        <f>LEFT(O172,LEN(O172)-16)</f>
        <v>CHINA POWER INTERNATIONAL DEVELOPMENT</v>
      </c>
      <c r="I172" t="str">
        <f t="shared" si="31"/>
        <v>CHINA POWER INTERNATIONAL DEVELOPMENT</v>
      </c>
      <c r="J172" t="str">
        <f>RIGHT(F172,5)</f>
        <v>GN001</v>
      </c>
      <c r="K172" t="str">
        <f>VLOOKUP(D172,'special label'!$D$2:$H$127,5,)</f>
        <v>(Carbon Neutral Bond)</v>
      </c>
      <c r="L172" s="27" t="str">
        <f t="shared" si="32"/>
        <v>21 CHINA POWER INTERNATIONAL DEVELOPMENT GN001 (Carbon Neutral Bond)</v>
      </c>
      <c r="M172" t="e">
        <f>INDEX(#REF!,MATCH(EN_work!D172,#REF!,0),7)</f>
        <v>#REF!</v>
      </c>
      <c r="N172" s="28" t="s">
        <v>29</v>
      </c>
      <c r="O172" t="s">
        <v>444</v>
      </c>
      <c r="P172" t="s">
        <v>24</v>
      </c>
      <c r="Q172" t="s">
        <v>445</v>
      </c>
      <c r="R172">
        <v>2021</v>
      </c>
      <c r="S172" s="30">
        <v>44491</v>
      </c>
      <c r="T172" s="31">
        <v>10</v>
      </c>
      <c r="U172" t="e">
        <f>INDEX(#REF!,MATCH(EN_work!$D172,#REF!,0),8)</f>
        <v>#REF!</v>
      </c>
      <c r="V172" t="e">
        <f>INDEX(#REF!,MATCH(EN_work!$D172,#REF!,0),9)</f>
        <v>#REF!</v>
      </c>
      <c r="W172" t="s">
        <v>26</v>
      </c>
      <c r="X172" t="s">
        <v>32</v>
      </c>
    </row>
    <row r="173" spans="1:24" x14ac:dyDescent="0.25">
      <c r="A173">
        <v>172</v>
      </c>
      <c r="B173" t="s">
        <v>446</v>
      </c>
      <c r="C173" t="str">
        <f t="shared" si="29"/>
        <v>131800019</v>
      </c>
      <c r="D173" s="19">
        <v>131800019</v>
      </c>
      <c r="E173" t="e">
        <f>VLOOKUP(D173,#REF!,2,FALSE)</f>
        <v>#REF!</v>
      </c>
      <c r="F173" t="str">
        <f>VLOOKUP(D173,'combined sheet'!$B$2:$C$194,2,FALSE)</f>
        <v>18蓉城轨交GN001</v>
      </c>
      <c r="G173" t="str">
        <f t="shared" si="30"/>
        <v>18</v>
      </c>
      <c r="H173" t="str">
        <f>LEFT(O173,LEN(O173)-16)</f>
        <v>METRO</v>
      </c>
      <c r="I173" t="str">
        <f t="shared" si="31"/>
        <v>METRO</v>
      </c>
      <c r="J173" t="str">
        <f>RIGHT(F173,5)</f>
        <v>GN001</v>
      </c>
      <c r="L173" s="27" t="str">
        <f t="shared" si="32"/>
        <v xml:space="preserve">18 METRO GN001 </v>
      </c>
      <c r="M173" t="e">
        <f>INDEX(#REF!,MATCH(EN_work!D173,#REF!,0),7)</f>
        <v>#REF!</v>
      </c>
      <c r="N173" s="28" t="s">
        <v>42</v>
      </c>
      <c r="O173" t="s">
        <v>447</v>
      </c>
      <c r="P173" t="s">
        <v>24</v>
      </c>
      <c r="Q173" t="s">
        <v>448</v>
      </c>
      <c r="R173">
        <v>2018</v>
      </c>
      <c r="S173" s="30">
        <v>43440</v>
      </c>
      <c r="T173" s="31">
        <v>20</v>
      </c>
      <c r="U173" t="e">
        <f>INDEX(#REF!,MATCH(EN_work!$D173,#REF!,0),8)</f>
        <v>#REF!</v>
      </c>
      <c r="V173" t="e">
        <f>INDEX(#REF!,MATCH(EN_work!$D173,#REF!,0),9)</f>
        <v>#REF!</v>
      </c>
      <c r="W173" t="s">
        <v>26</v>
      </c>
      <c r="X173" t="s">
        <v>76</v>
      </c>
    </row>
    <row r="174" spans="1:24" x14ac:dyDescent="0.25">
      <c r="A174">
        <v>173</v>
      </c>
      <c r="B174" t="s">
        <v>449</v>
      </c>
      <c r="C174" t="str">
        <f t="shared" si="29"/>
        <v>131900005</v>
      </c>
      <c r="D174" s="19">
        <v>131900005</v>
      </c>
      <c r="E174" t="e">
        <f>VLOOKUP(D174,#REF!,2,FALSE)</f>
        <v>#REF!</v>
      </c>
      <c r="F174" t="str">
        <f>VLOOKUP(D174,'combined sheet'!$B$2:$C$194,2,FALSE)</f>
        <v>19蓉城轨交GN001</v>
      </c>
      <c r="G174" t="str">
        <f t="shared" si="30"/>
        <v>19</v>
      </c>
      <c r="H174" t="str">
        <f>LEFT(O174,LEN(O174)-16)</f>
        <v>METRO</v>
      </c>
      <c r="I174" t="str">
        <f t="shared" si="31"/>
        <v>METRO</v>
      </c>
      <c r="J174" t="str">
        <f>RIGHT(F174,5)</f>
        <v>GN001</v>
      </c>
      <c r="L174" s="27" t="str">
        <f t="shared" si="32"/>
        <v xml:space="preserve">19 METRO GN001 </v>
      </c>
      <c r="M174" t="e">
        <f>INDEX(#REF!,MATCH(EN_work!D174,#REF!,0),7)</f>
        <v>#REF!</v>
      </c>
      <c r="N174" s="28" t="s">
        <v>42</v>
      </c>
      <c r="O174" t="s">
        <v>450</v>
      </c>
      <c r="P174" t="s">
        <v>24</v>
      </c>
      <c r="Q174" t="s">
        <v>448</v>
      </c>
      <c r="R174">
        <v>2019</v>
      </c>
      <c r="S174" s="30">
        <v>43530</v>
      </c>
      <c r="T174" s="31">
        <v>30</v>
      </c>
      <c r="U174" t="e">
        <f>INDEX(#REF!,MATCH(EN_work!$D174,#REF!,0),8)</f>
        <v>#REF!</v>
      </c>
      <c r="V174" t="e">
        <f>INDEX(#REF!,MATCH(EN_work!$D174,#REF!,0),9)</f>
        <v>#REF!</v>
      </c>
      <c r="W174" t="s">
        <v>26</v>
      </c>
      <c r="X174" t="s">
        <v>76</v>
      </c>
    </row>
    <row r="175" spans="1:24" x14ac:dyDescent="0.25">
      <c r="A175">
        <v>174</v>
      </c>
      <c r="B175" t="s">
        <v>451</v>
      </c>
      <c r="C175" t="str">
        <f t="shared" si="29"/>
        <v>132000002</v>
      </c>
      <c r="D175" s="19">
        <v>132000002</v>
      </c>
      <c r="E175" t="e">
        <f>VLOOKUP(D175,#REF!,2,FALSE)</f>
        <v>#REF!</v>
      </c>
      <c r="F175" t="str">
        <f>VLOOKUP(D175,'combined sheet'!$B$2:$C$194,2,FALSE)</f>
        <v>20蓉城轨交GN001</v>
      </c>
      <c r="G175" t="str">
        <f t="shared" si="30"/>
        <v>20</v>
      </c>
      <c r="H175" t="str">
        <f>LEFT(O175,LEN(O175)-16)</f>
        <v>CHENGDU RAIL TRANSIT GROUP</v>
      </c>
      <c r="I175" t="str">
        <f t="shared" si="31"/>
        <v>CHENGDU RAIL TRANSIT GROUP</v>
      </c>
      <c r="J175" t="str">
        <f>RIGHT(F175,5)</f>
        <v>GN001</v>
      </c>
      <c r="L175" s="27" t="str">
        <f t="shared" si="32"/>
        <v xml:space="preserve">20 CHENGDU RAIL TRANSIT GROUP GN001 </v>
      </c>
      <c r="M175" t="e">
        <f>INDEX(#REF!,MATCH(EN_work!D175,#REF!,0),7)</f>
        <v>#REF!</v>
      </c>
      <c r="N175" s="28" t="s">
        <v>42</v>
      </c>
      <c r="O175" t="s">
        <v>452</v>
      </c>
      <c r="P175" t="s">
        <v>24</v>
      </c>
      <c r="Q175" t="s">
        <v>448</v>
      </c>
      <c r="R175">
        <v>2020</v>
      </c>
      <c r="S175" s="30">
        <v>43882</v>
      </c>
      <c r="T175" s="31">
        <v>10</v>
      </c>
      <c r="U175" t="e">
        <f>INDEX(#REF!,MATCH(EN_work!$D175,#REF!,0),8)</f>
        <v>#REF!</v>
      </c>
      <c r="V175" t="e">
        <f>INDEX(#REF!,MATCH(EN_work!$D175,#REF!,0),9)</f>
        <v>#REF!</v>
      </c>
      <c r="W175" t="s">
        <v>26</v>
      </c>
      <c r="X175" t="s">
        <v>27</v>
      </c>
    </row>
    <row r="176" spans="1:24" x14ac:dyDescent="0.25">
      <c r="A176">
        <v>175</v>
      </c>
      <c r="B176" t="s">
        <v>453</v>
      </c>
      <c r="C176" t="str">
        <f t="shared" si="29"/>
        <v>132000026</v>
      </c>
      <c r="D176" s="19">
        <v>132000026</v>
      </c>
      <c r="E176" t="e">
        <f>VLOOKUP(D176,#REF!,2,FALSE)</f>
        <v>#REF!</v>
      </c>
      <c r="F176" t="str">
        <f>VLOOKUP(D176,'combined sheet'!$B$2:$C$194,2,FALSE)</f>
        <v>20蓉城轨交GN002</v>
      </c>
      <c r="G176" t="str">
        <f t="shared" si="30"/>
        <v>20</v>
      </c>
      <c r="H176" t="str">
        <f>LEFT(O176,LEN(O176)-16)</f>
        <v>CHENGDU RAIL TRANSIT GROUP</v>
      </c>
      <c r="I176" t="str">
        <f t="shared" si="31"/>
        <v>CHENGDU RAIL TRANSIT GROUP</v>
      </c>
      <c r="J176" t="str">
        <f>RIGHT(F176,5)</f>
        <v>GN002</v>
      </c>
      <c r="L176" s="27" t="str">
        <f t="shared" si="32"/>
        <v xml:space="preserve">20 CHENGDU RAIL TRANSIT GROUP GN002 </v>
      </c>
      <c r="M176" t="e">
        <f>INDEX(#REF!,MATCH(EN_work!D176,#REF!,0),7)</f>
        <v>#REF!</v>
      </c>
      <c r="N176" s="28" t="s">
        <v>42</v>
      </c>
      <c r="O176" t="s">
        <v>454</v>
      </c>
      <c r="P176" t="s">
        <v>24</v>
      </c>
      <c r="Q176" t="s">
        <v>448</v>
      </c>
      <c r="R176">
        <v>2020</v>
      </c>
      <c r="S176" s="30">
        <v>44064</v>
      </c>
      <c r="T176" s="31">
        <v>10</v>
      </c>
      <c r="U176" t="e">
        <f>INDEX(#REF!,MATCH(EN_work!$D176,#REF!,0),8)</f>
        <v>#REF!</v>
      </c>
      <c r="V176" t="e">
        <f>INDEX(#REF!,MATCH(EN_work!$D176,#REF!,0),9)</f>
        <v>#REF!</v>
      </c>
      <c r="W176" t="s">
        <v>26</v>
      </c>
      <c r="X176" t="s">
        <v>27</v>
      </c>
    </row>
    <row r="177" spans="1:24" x14ac:dyDescent="0.25">
      <c r="A177">
        <v>176</v>
      </c>
      <c r="B177" t="s">
        <v>455</v>
      </c>
      <c r="C177" t="str">
        <f t="shared" si="29"/>
        <v>102103079</v>
      </c>
      <c r="D177" s="19">
        <v>102103079</v>
      </c>
      <c r="E177" t="e">
        <f>VLOOKUP(D177,#REF!,2,FALSE)</f>
        <v>#REF!</v>
      </c>
      <c r="F177" t="str">
        <f>VLOOKUP(D177,'combined sheet'!$B$2:$C$194,2,FALSE)</f>
        <v>21蓉城轨交MTN004</v>
      </c>
      <c r="G177" t="str">
        <f t="shared" si="30"/>
        <v>21</v>
      </c>
      <c r="H177" t="str">
        <f>LEFT(O177,LEN(O177)-14)</f>
        <v>CHENGDU RAIL TRANSIT GROUP</v>
      </c>
      <c r="I177" t="str">
        <f t="shared" si="31"/>
        <v>CHENGDU RAIL TRANSIT GROUP</v>
      </c>
      <c r="J177" t="str">
        <f>RIGHT(F177,6)</f>
        <v>MTN004</v>
      </c>
      <c r="K177" t="str">
        <f>VLOOKUP(D177,'special label'!$D$2:$H$127,5,)</f>
        <v>(Carbon Neutral Bond)</v>
      </c>
      <c r="L177" s="27" t="str">
        <f t="shared" si="32"/>
        <v>21 CHENGDU RAIL TRANSIT GROUP MTN004 (Carbon Neutral Bond)</v>
      </c>
      <c r="M177" t="e">
        <f>INDEX(#REF!,MATCH(EN_work!D177,#REF!,0),7)</f>
        <v>#REF!</v>
      </c>
      <c r="N177" s="28" t="s">
        <v>42</v>
      </c>
      <c r="O177" t="s">
        <v>456</v>
      </c>
      <c r="P177" t="s">
        <v>24</v>
      </c>
      <c r="Q177" t="s">
        <v>448</v>
      </c>
      <c r="R177">
        <v>2021</v>
      </c>
      <c r="S177" s="30">
        <v>44524</v>
      </c>
      <c r="T177" s="31">
        <v>5</v>
      </c>
      <c r="U177" t="e">
        <f>INDEX(#REF!,MATCH(EN_work!$D177,#REF!,0),8)</f>
        <v>#REF!</v>
      </c>
      <c r="V177" t="e">
        <f>INDEX(#REF!,MATCH(EN_work!$D177,#REF!,0),9)</f>
        <v>#REF!</v>
      </c>
      <c r="W177" t="s">
        <v>26</v>
      </c>
      <c r="X177" t="s">
        <v>32</v>
      </c>
    </row>
    <row r="178" spans="1:24" x14ac:dyDescent="0.25">
      <c r="A178">
        <v>177</v>
      </c>
      <c r="B178" t="s">
        <v>457</v>
      </c>
      <c r="C178" t="str">
        <f t="shared" si="29"/>
        <v>102280517</v>
      </c>
      <c r="D178" s="19">
        <v>102280517</v>
      </c>
      <c r="E178" t="e">
        <f>VLOOKUP(D178,#REF!,2,FALSE)</f>
        <v>#REF!</v>
      </c>
      <c r="F178" t="str">
        <f>VLOOKUP(D178,'combined sheet'!$B$2:$C$194,2,FALSE)</f>
        <v>22蓉城轨交MTN003</v>
      </c>
      <c r="G178" t="str">
        <f t="shared" si="30"/>
        <v>22</v>
      </c>
      <c r="H178" t="str">
        <f>LEFT(O178,LEN(O178)-14)</f>
        <v>CHENGDU RAIL TRANSIT GROUP</v>
      </c>
      <c r="I178" t="str">
        <f t="shared" si="31"/>
        <v>CHENGDU RAIL TRANSIT GROUP</v>
      </c>
      <c r="J178" t="str">
        <f>RIGHT(F178,6)</f>
        <v>MTN003</v>
      </c>
      <c r="K178" t="str">
        <f>VLOOKUP(D178,'special label'!$D$2:$H$127,5,)</f>
        <v>(Carbon Neutral Bond)</v>
      </c>
      <c r="L178" s="27" t="str">
        <f t="shared" si="32"/>
        <v>22 CHENGDU RAIL TRANSIT GROUP MTN003 (Carbon Neutral Bond)</v>
      </c>
      <c r="M178" t="e">
        <f>INDEX(#REF!,MATCH(EN_work!D178,#REF!,0),7)</f>
        <v>#REF!</v>
      </c>
      <c r="N178" s="28" t="s">
        <v>42</v>
      </c>
      <c r="O178" t="s">
        <v>458</v>
      </c>
      <c r="P178" t="s">
        <v>24</v>
      </c>
      <c r="Q178" t="s">
        <v>448</v>
      </c>
      <c r="R178">
        <v>2022</v>
      </c>
      <c r="S178" s="30">
        <v>44635</v>
      </c>
      <c r="T178" s="31">
        <v>10</v>
      </c>
      <c r="U178" t="e">
        <f>INDEX(#REF!,MATCH(EN_work!$D178,#REF!,0),8)</f>
        <v>#REF!</v>
      </c>
      <c r="V178" t="e">
        <f>INDEX(#REF!,MATCH(EN_work!$D178,#REF!,0),9)</f>
        <v>#REF!</v>
      </c>
      <c r="W178" t="s">
        <v>26</v>
      </c>
      <c r="X178" t="s">
        <v>32</v>
      </c>
    </row>
    <row r="179" spans="1:24" x14ac:dyDescent="0.25">
      <c r="A179">
        <v>178</v>
      </c>
      <c r="B179" t="s">
        <v>459</v>
      </c>
      <c r="C179" t="str">
        <f t="shared" si="29"/>
        <v>102281246</v>
      </c>
      <c r="D179" s="19">
        <v>102281246</v>
      </c>
      <c r="E179" t="e">
        <f>VLOOKUP(D179,#REF!,2,FALSE)</f>
        <v>#REF!</v>
      </c>
      <c r="F179" t="str">
        <f>VLOOKUP(D179,'combined sheet'!$B$2:$C$194,2,FALSE)</f>
        <v>22蓉城轨交MTN004</v>
      </c>
      <c r="G179" t="str">
        <f t="shared" si="30"/>
        <v>22</v>
      </c>
      <c r="H179" t="str">
        <f>LEFT(O179,LEN(O179)-14)</f>
        <v>CHENGDU RAIL TRANSIT GROUP</v>
      </c>
      <c r="I179" t="str">
        <f t="shared" si="31"/>
        <v>CHENGDU RAIL TRANSIT GROUP</v>
      </c>
      <c r="J179" t="str">
        <f>RIGHT(F179,6)</f>
        <v>MTN004</v>
      </c>
      <c r="K179" t="str">
        <f>VLOOKUP(D179,'special label'!$D$2:$H$127,5,)</f>
        <v>(Carbon Neutral Bond)</v>
      </c>
      <c r="L179" s="27" t="str">
        <f t="shared" si="32"/>
        <v>22 CHENGDU RAIL TRANSIT GROUP MTN004 (Carbon Neutral Bond)</v>
      </c>
      <c r="M179" t="e">
        <f>INDEX(#REF!,MATCH(EN_work!D179,#REF!,0),7)</f>
        <v>#REF!</v>
      </c>
      <c r="N179" s="28" t="s">
        <v>42</v>
      </c>
      <c r="O179" t="s">
        <v>460</v>
      </c>
      <c r="P179" t="s">
        <v>24</v>
      </c>
      <c r="Q179" t="s">
        <v>448</v>
      </c>
      <c r="R179">
        <v>2022</v>
      </c>
      <c r="S179" s="30">
        <v>44725</v>
      </c>
      <c r="T179" s="31">
        <v>10</v>
      </c>
      <c r="U179" t="e">
        <f>INDEX(#REF!,MATCH(EN_work!$D179,#REF!,0),8)</f>
        <v>#REF!</v>
      </c>
      <c r="V179" t="e">
        <f>INDEX(#REF!,MATCH(EN_work!$D179,#REF!,0),9)</f>
        <v>#REF!</v>
      </c>
      <c r="W179" t="s">
        <v>26</v>
      </c>
      <c r="X179" t="s">
        <v>45</v>
      </c>
    </row>
    <row r="180" spans="1:24" x14ac:dyDescent="0.25">
      <c r="A180">
        <v>179</v>
      </c>
      <c r="B180" t="s">
        <v>461</v>
      </c>
      <c r="C180" t="str">
        <f t="shared" si="29"/>
        <v>102282534</v>
      </c>
      <c r="D180" s="19">
        <v>102282534</v>
      </c>
      <c r="E180" t="e">
        <f>VLOOKUP(D180,#REF!,2,FALSE)</f>
        <v>#REF!</v>
      </c>
      <c r="F180" t="str">
        <f>VLOOKUP(D180,'combined sheet'!$B$2:$C$194,2,FALSE)</f>
        <v>22蓉城轨交MTN005</v>
      </c>
      <c r="G180" t="str">
        <f t="shared" si="30"/>
        <v>22</v>
      </c>
      <c r="H180" t="str">
        <f>LEFT(O180,LEN(O180)-14)</f>
        <v>CHENGDU RAIL TRANSIT GROUP</v>
      </c>
      <c r="I180" t="str">
        <f t="shared" si="31"/>
        <v>CHENGDU RAIL TRANSIT GROUP</v>
      </c>
      <c r="J180" t="str">
        <f>RIGHT(F180,6)</f>
        <v>MTN005</v>
      </c>
      <c r="K180" t="str">
        <f>VLOOKUP(D180,'special label'!$D$2:$H$127,5,)</f>
        <v>(Carbon Neutral Bond)</v>
      </c>
      <c r="L180" s="27" t="str">
        <f t="shared" si="32"/>
        <v>22 CHENGDU RAIL TRANSIT GROUP MTN005 (Carbon Neutral Bond)</v>
      </c>
      <c r="M180" t="e">
        <f>INDEX(#REF!,MATCH(EN_work!D180,#REF!,0),7)</f>
        <v>#REF!</v>
      </c>
      <c r="N180" s="28" t="s">
        <v>42</v>
      </c>
      <c r="O180" t="s">
        <v>462</v>
      </c>
      <c r="P180" t="s">
        <v>24</v>
      </c>
      <c r="Q180" t="s">
        <v>448</v>
      </c>
      <c r="R180">
        <v>2022</v>
      </c>
      <c r="S180" s="30">
        <v>44882</v>
      </c>
      <c r="T180" s="31">
        <v>10</v>
      </c>
      <c r="U180" t="e">
        <f>INDEX(#REF!,MATCH(EN_work!$D180,#REF!,0),8)</f>
        <v>#REF!</v>
      </c>
      <c r="V180" t="e">
        <f>INDEX(#REF!,MATCH(EN_work!$D180,#REF!,0),9)</f>
        <v>#REF!</v>
      </c>
      <c r="W180" t="s">
        <v>26</v>
      </c>
      <c r="X180" t="s">
        <v>45</v>
      </c>
    </row>
    <row r="181" spans="1:24" x14ac:dyDescent="0.25">
      <c r="A181">
        <v>180</v>
      </c>
      <c r="B181" t="s">
        <v>463</v>
      </c>
      <c r="C181" t="str">
        <f t="shared" si="29"/>
        <v>132100059</v>
      </c>
      <c r="D181" s="19">
        <v>132100059</v>
      </c>
      <c r="E181" t="e">
        <f>VLOOKUP(D181,#REF!,2,FALSE)</f>
        <v>#REF!</v>
      </c>
      <c r="F181" t="str">
        <f>VLOOKUP(D181,'combined sheet'!$B$2:$C$194,2,FALSE)</f>
        <v>21常州轨交GN001</v>
      </c>
      <c r="G181" t="str">
        <f t="shared" si="30"/>
        <v>21</v>
      </c>
      <c r="H181" t="str">
        <f>LEFT(O181,LEN(O181)-16)</f>
        <v>CHANGZHOU METRO</v>
      </c>
      <c r="I181" t="str">
        <f t="shared" si="31"/>
        <v>CHANGZHOU METRO</v>
      </c>
      <c r="J181" t="str">
        <f t="shared" ref="J181:J189" si="33">RIGHT(F181,5)</f>
        <v>GN001</v>
      </c>
      <c r="K181" t="str">
        <f>VLOOKUP(D181,'special label'!$D$2:$H$127,5,)</f>
        <v>(Carbon Neutral Bond)</v>
      </c>
      <c r="L181" s="27" t="str">
        <f t="shared" si="32"/>
        <v>21 CHANGZHOU METRO GN001 (Carbon Neutral Bond)</v>
      </c>
      <c r="M181" t="e">
        <f>INDEX(#REF!,MATCH(EN_work!D181,#REF!,0),7)</f>
        <v>#REF!</v>
      </c>
      <c r="N181" s="28" t="s">
        <v>42</v>
      </c>
      <c r="O181" t="s">
        <v>464</v>
      </c>
      <c r="P181" t="s">
        <v>24</v>
      </c>
      <c r="Q181" t="s">
        <v>465</v>
      </c>
      <c r="R181">
        <v>2021</v>
      </c>
      <c r="S181" s="30">
        <v>44358</v>
      </c>
      <c r="T181" s="31">
        <v>5</v>
      </c>
      <c r="U181" t="e">
        <f>INDEX(#REF!,MATCH(EN_work!$D181,#REF!,0),8)</f>
        <v>#REF!</v>
      </c>
      <c r="V181" t="e">
        <f>INDEX(#REF!,MATCH(EN_work!$D181,#REF!,0),9)</f>
        <v>#REF!</v>
      </c>
      <c r="W181" t="s">
        <v>26</v>
      </c>
      <c r="X181" t="s">
        <v>27</v>
      </c>
    </row>
    <row r="182" spans="1:24" x14ac:dyDescent="0.25">
      <c r="A182">
        <v>181</v>
      </c>
      <c r="B182" t="s">
        <v>466</v>
      </c>
      <c r="C182" t="str">
        <f t="shared" si="29"/>
        <v>132280014</v>
      </c>
      <c r="D182" s="19">
        <v>132280014</v>
      </c>
      <c r="E182" t="e">
        <f>VLOOKUP(D182,#REF!,2,FALSE)</f>
        <v>#REF!</v>
      </c>
      <c r="F182" t="str">
        <f>VLOOKUP(D182,'combined sheet'!$B$2:$C$194,2,FALSE)</f>
        <v>22中铝GN001</v>
      </c>
      <c r="G182" t="str">
        <f t="shared" si="30"/>
        <v>22</v>
      </c>
      <c r="H182" t="str">
        <f>LEFT(O182,LEN(O182)-14)</f>
        <v>CHALCO</v>
      </c>
      <c r="I182" t="str">
        <f t="shared" si="31"/>
        <v>CHALCO</v>
      </c>
      <c r="J182" t="str">
        <f t="shared" si="33"/>
        <v>GN001</v>
      </c>
      <c r="K182" t="str">
        <f>VLOOKUP(D182,'special label'!$D$2:$H$127,5,)</f>
        <v>(Carbon Neutral Bond)</v>
      </c>
      <c r="L182" s="27" t="str">
        <f t="shared" si="32"/>
        <v>22 CHALCO GN001 (Carbon Neutral Bond)</v>
      </c>
      <c r="M182" t="e">
        <f>INDEX(#REF!,MATCH(EN_work!D182,#REF!,0),7)</f>
        <v>#REF!</v>
      </c>
      <c r="N182" s="28" t="s">
        <v>34</v>
      </c>
      <c r="O182" t="s">
        <v>467</v>
      </c>
      <c r="P182" t="s">
        <v>24</v>
      </c>
      <c r="Q182" t="s">
        <v>468</v>
      </c>
      <c r="R182">
        <v>2022</v>
      </c>
      <c r="S182" s="30">
        <v>44615</v>
      </c>
      <c r="T182" s="31">
        <v>4</v>
      </c>
      <c r="U182" t="e">
        <f>INDEX(#REF!,MATCH(EN_work!$D182,#REF!,0),8)</f>
        <v>#REF!</v>
      </c>
      <c r="V182" t="e">
        <f>INDEX(#REF!,MATCH(EN_work!$D182,#REF!,0),9)</f>
        <v>#REF!</v>
      </c>
      <c r="W182" t="s">
        <v>26</v>
      </c>
      <c r="X182" t="s">
        <v>32</v>
      </c>
    </row>
    <row r="183" spans="1:24" x14ac:dyDescent="0.25">
      <c r="A183">
        <v>182</v>
      </c>
      <c r="B183" t="s">
        <v>469</v>
      </c>
      <c r="C183" t="str">
        <f t="shared" si="29"/>
        <v>132000034</v>
      </c>
      <c r="D183" s="19">
        <v>132000034</v>
      </c>
      <c r="E183" t="e">
        <f>VLOOKUP(D183,#REF!,2,FALSE)</f>
        <v>#REF!</v>
      </c>
      <c r="F183" t="str">
        <f>VLOOKUP(D183,'combined sheet'!$B$2:$C$194,2,FALSE)</f>
        <v>20核风电GN001</v>
      </c>
      <c r="G183" t="str">
        <f t="shared" si="30"/>
        <v>20</v>
      </c>
      <c r="H183" t="str">
        <f>LEFT(O183,LEN(O183)-16)</f>
        <v>CGN WIND ENERGY</v>
      </c>
      <c r="I183" t="str">
        <f t="shared" si="31"/>
        <v>CGN WIND ENERGY</v>
      </c>
      <c r="J183" t="str">
        <f t="shared" si="33"/>
        <v>GN001</v>
      </c>
      <c r="L183" s="27" t="str">
        <f t="shared" si="32"/>
        <v xml:space="preserve">20 CGN WIND ENERGY GN001 </v>
      </c>
      <c r="M183" t="e">
        <f>INDEX(#REF!,MATCH(EN_work!D183,#REF!,0),7)</f>
        <v>#REF!</v>
      </c>
      <c r="N183" s="28" t="s">
        <v>34</v>
      </c>
      <c r="O183" t="s">
        <v>470</v>
      </c>
      <c r="P183" t="s">
        <v>24</v>
      </c>
      <c r="Q183" t="s">
        <v>471</v>
      </c>
      <c r="R183">
        <v>2020</v>
      </c>
      <c r="S183" s="30">
        <v>44130</v>
      </c>
      <c r="T183" s="31">
        <v>15</v>
      </c>
      <c r="U183" t="e">
        <f>INDEX(#REF!,MATCH(EN_work!$D183,#REF!,0),8)</f>
        <v>#REF!</v>
      </c>
      <c r="V183" t="e">
        <f>INDEX(#REF!,MATCH(EN_work!$D183,#REF!,0),9)</f>
        <v>#REF!</v>
      </c>
      <c r="W183" t="s">
        <v>26</v>
      </c>
      <c r="X183" t="s">
        <v>27</v>
      </c>
    </row>
    <row r="184" spans="1:24" x14ac:dyDescent="0.25">
      <c r="A184">
        <v>183</v>
      </c>
      <c r="B184" t="s">
        <v>472</v>
      </c>
      <c r="C184" t="str">
        <f t="shared" si="29"/>
        <v>132280090</v>
      </c>
      <c r="D184" s="19">
        <v>132280090</v>
      </c>
      <c r="E184" t="e">
        <f>VLOOKUP(D184,#REF!,2,FALSE)</f>
        <v>#REF!</v>
      </c>
      <c r="F184" t="str">
        <f>VLOOKUP(D184,'combined sheet'!$B$2:$C$194,2,FALSE)</f>
        <v>22核风电GN002</v>
      </c>
      <c r="G184" t="str">
        <f t="shared" si="30"/>
        <v>22</v>
      </c>
      <c r="H184" t="str">
        <f>LEFT(O184,LEN(O184)-14)</f>
        <v>CGN WIND ENERGY</v>
      </c>
      <c r="I184" t="str">
        <f t="shared" si="31"/>
        <v>CGN WIND ENERGY</v>
      </c>
      <c r="J184" t="str">
        <f t="shared" si="33"/>
        <v>GN002</v>
      </c>
      <c r="L184" s="27" t="str">
        <f t="shared" si="32"/>
        <v xml:space="preserve">22 CGN WIND ENERGY GN002 </v>
      </c>
      <c r="M184" t="e">
        <f>INDEX(#REF!,MATCH(EN_work!D184,#REF!,0),7)</f>
        <v>#REF!</v>
      </c>
      <c r="N184" s="28" t="s">
        <v>34</v>
      </c>
      <c r="O184" t="s">
        <v>473</v>
      </c>
      <c r="P184" t="s">
        <v>24</v>
      </c>
      <c r="Q184" t="s">
        <v>471</v>
      </c>
      <c r="R184">
        <v>2022</v>
      </c>
      <c r="S184" s="30">
        <v>44826</v>
      </c>
      <c r="T184" s="31">
        <v>10</v>
      </c>
      <c r="U184" t="e">
        <f>INDEX(#REF!,MATCH(EN_work!$D184,#REF!,0),8)</f>
        <v>#REF!</v>
      </c>
      <c r="V184" t="e">
        <f>INDEX(#REF!,MATCH(EN_work!$D184,#REF!,0),9)</f>
        <v>#REF!</v>
      </c>
      <c r="W184" t="s">
        <v>26</v>
      </c>
      <c r="X184" t="s">
        <v>45</v>
      </c>
    </row>
    <row r="185" spans="1:24" x14ac:dyDescent="0.25">
      <c r="A185">
        <v>184</v>
      </c>
      <c r="B185" t="s">
        <v>474</v>
      </c>
      <c r="C185" t="str">
        <f t="shared" si="29"/>
        <v>132280086</v>
      </c>
      <c r="D185" s="19">
        <v>132280086</v>
      </c>
      <c r="E185" t="e">
        <f>VLOOKUP(D185,#REF!,2,FALSE)</f>
        <v>#REF!</v>
      </c>
      <c r="F185" t="str">
        <f>VLOOKUP(D185,'combined sheet'!$B$2:$C$194,2,FALSE)</f>
        <v>22核风电GN001</v>
      </c>
      <c r="G185" t="str">
        <f t="shared" si="30"/>
        <v>22</v>
      </c>
      <c r="H185" t="str">
        <f>LEFT(O185,LEN(O185)-14)</f>
        <v>CGN WIND ENERGY</v>
      </c>
      <c r="I185" t="str">
        <f t="shared" si="31"/>
        <v>CGN WIND ENERGY</v>
      </c>
      <c r="J185" t="str">
        <f t="shared" si="33"/>
        <v>GN001</v>
      </c>
      <c r="L185" s="27" t="str">
        <f t="shared" si="32"/>
        <v xml:space="preserve">22 CGN WIND ENERGY GN001 </v>
      </c>
      <c r="M185" t="e">
        <f>INDEX(#REF!,MATCH(EN_work!D185,#REF!,0),7)</f>
        <v>#REF!</v>
      </c>
      <c r="N185" s="28" t="s">
        <v>34</v>
      </c>
      <c r="O185" t="s">
        <v>475</v>
      </c>
      <c r="P185" t="s">
        <v>24</v>
      </c>
      <c r="Q185" t="s">
        <v>471</v>
      </c>
      <c r="R185">
        <v>2022</v>
      </c>
      <c r="S185" s="30">
        <v>44820</v>
      </c>
      <c r="T185" s="31">
        <v>10</v>
      </c>
      <c r="U185" t="e">
        <f>INDEX(#REF!,MATCH(EN_work!$D185,#REF!,0),8)</f>
        <v>#REF!</v>
      </c>
      <c r="V185" t="e">
        <f>INDEX(#REF!,MATCH(EN_work!$D185,#REF!,0),9)</f>
        <v>#REF!</v>
      </c>
      <c r="W185" t="s">
        <v>26</v>
      </c>
      <c r="X185" t="s">
        <v>45</v>
      </c>
    </row>
    <row r="186" spans="1:24" x14ac:dyDescent="0.25">
      <c r="A186">
        <v>185</v>
      </c>
      <c r="B186" t="s">
        <v>476</v>
      </c>
      <c r="C186" t="str">
        <f t="shared" si="29"/>
        <v>132280101</v>
      </c>
      <c r="D186" s="19">
        <v>132280101</v>
      </c>
      <c r="E186" t="e">
        <f>VLOOKUP(D186,#REF!,2,FALSE)</f>
        <v>#REF!</v>
      </c>
      <c r="F186" t="str">
        <f>VLOOKUP(D186,'combined sheet'!$B$2:$C$194,2,FALSE)</f>
        <v>22核风电GN003</v>
      </c>
      <c r="G186" t="str">
        <f t="shared" si="30"/>
        <v>22</v>
      </c>
      <c r="H186" t="str">
        <f>LEFT(O186,LEN(O186)-14)</f>
        <v>CGN WIND ENERGY</v>
      </c>
      <c r="I186" t="str">
        <f t="shared" si="31"/>
        <v>CGN WIND ENERGY</v>
      </c>
      <c r="J186" t="str">
        <f t="shared" si="33"/>
        <v>GN003</v>
      </c>
      <c r="K186" t="str">
        <f>VLOOKUP(D186,'special label'!$D$2:$H$127,5,)</f>
        <v>(Blue Bond)</v>
      </c>
      <c r="L186" s="27" t="str">
        <f t="shared" si="32"/>
        <v>22 CGN WIND ENERGY GN003 (Blue Bond)</v>
      </c>
      <c r="M186" t="e">
        <f>INDEX(#REF!,MATCH(EN_work!D186,#REF!,0),7)</f>
        <v>#REF!</v>
      </c>
      <c r="N186" s="28" t="s">
        <v>34</v>
      </c>
      <c r="O186" t="s">
        <v>477</v>
      </c>
      <c r="P186" t="s">
        <v>24</v>
      </c>
      <c r="Q186" t="s">
        <v>471</v>
      </c>
      <c r="R186">
        <v>2022</v>
      </c>
      <c r="S186" s="30">
        <v>44848</v>
      </c>
      <c r="T186" s="31">
        <v>20</v>
      </c>
      <c r="U186" t="e">
        <f>INDEX(#REF!,MATCH(EN_work!$D186,#REF!,0),8)</f>
        <v>#REF!</v>
      </c>
      <c r="V186" t="e">
        <f>INDEX(#REF!,MATCH(EN_work!$D186,#REF!,0),9)</f>
        <v>#REF!</v>
      </c>
      <c r="W186" t="s">
        <v>26</v>
      </c>
      <c r="X186" t="s">
        <v>45</v>
      </c>
    </row>
    <row r="187" spans="1:24" x14ac:dyDescent="0.25">
      <c r="A187">
        <v>186</v>
      </c>
      <c r="B187" t="s">
        <v>478</v>
      </c>
      <c r="C187" t="str">
        <f t="shared" si="29"/>
        <v>132280110</v>
      </c>
      <c r="D187" s="19">
        <v>132280110</v>
      </c>
      <c r="E187" t="e">
        <f>VLOOKUP(D187,#REF!,2,FALSE)</f>
        <v>#REF!</v>
      </c>
      <c r="F187" t="str">
        <f>VLOOKUP(D187,'combined sheet'!$B$2:$C$194,2,FALSE)</f>
        <v>22核风电GN004</v>
      </c>
      <c r="G187" t="str">
        <f t="shared" si="30"/>
        <v>22</v>
      </c>
      <c r="H187" t="str">
        <f>LEFT(O187,LEN(O187)-14)</f>
        <v>CGN WIND ENERGY</v>
      </c>
      <c r="I187" t="str">
        <f t="shared" si="31"/>
        <v>CGN WIND ENERGY</v>
      </c>
      <c r="J187" t="str">
        <f t="shared" si="33"/>
        <v>GN004</v>
      </c>
      <c r="L187" s="27" t="str">
        <f t="shared" si="32"/>
        <v xml:space="preserve">22 CGN WIND ENERGY GN004 </v>
      </c>
      <c r="M187" t="e">
        <f>INDEX(#REF!,MATCH(EN_work!D187,#REF!,0),7)</f>
        <v>#REF!</v>
      </c>
      <c r="N187" s="28" t="s">
        <v>34</v>
      </c>
      <c r="O187" t="s">
        <v>479</v>
      </c>
      <c r="P187" t="s">
        <v>24</v>
      </c>
      <c r="Q187" t="s">
        <v>471</v>
      </c>
      <c r="R187">
        <v>2022</v>
      </c>
      <c r="S187" s="30">
        <v>44882</v>
      </c>
      <c r="T187" s="31">
        <v>10</v>
      </c>
      <c r="U187" t="e">
        <f>INDEX(#REF!,MATCH(EN_work!$D187,#REF!,0),8)</f>
        <v>#REF!</v>
      </c>
      <c r="V187" t="e">
        <f>INDEX(#REF!,MATCH(EN_work!$D187,#REF!,0),9)</f>
        <v>#REF!</v>
      </c>
      <c r="W187" t="s">
        <v>26</v>
      </c>
      <c r="X187" t="s">
        <v>45</v>
      </c>
    </row>
    <row r="188" spans="1:24" x14ac:dyDescent="0.25">
      <c r="A188">
        <v>187</v>
      </c>
      <c r="B188" t="s">
        <v>480</v>
      </c>
      <c r="C188" t="str">
        <f t="shared" si="29"/>
        <v>132100053</v>
      </c>
      <c r="D188" s="19">
        <v>132100053</v>
      </c>
      <c r="E188" t="e">
        <f>VLOOKUP(D188,#REF!,2,FALSE)</f>
        <v>#REF!</v>
      </c>
      <c r="F188" t="str">
        <f>VLOOKUP(D188,'combined sheet'!$B$2:$C$194,2,FALSE)</f>
        <v>21中广核租GN001</v>
      </c>
      <c r="G188" t="str">
        <f t="shared" si="30"/>
        <v>21</v>
      </c>
      <c r="H188" t="str">
        <f>LEFT(O188,LEN(O188)-16)</f>
        <v>CGN</v>
      </c>
      <c r="I188" t="str">
        <f t="shared" si="31"/>
        <v>CGN</v>
      </c>
      <c r="J188" t="str">
        <f t="shared" si="33"/>
        <v>GN001</v>
      </c>
      <c r="K188" t="str">
        <f>VLOOKUP(D188,'special label'!$D$2:$H$127,5,)</f>
        <v>(Carbon Neutral Bond)</v>
      </c>
      <c r="L188" s="27" t="str">
        <f t="shared" si="32"/>
        <v>21 CGN GN001 (Carbon Neutral Bond)</v>
      </c>
      <c r="M188" t="e">
        <f>INDEX(#REF!,MATCH(EN_work!D188,#REF!,0),7)</f>
        <v>#REF!</v>
      </c>
      <c r="N188" s="28" t="s">
        <v>34</v>
      </c>
      <c r="O188" t="s">
        <v>481</v>
      </c>
      <c r="P188" t="s">
        <v>24</v>
      </c>
      <c r="Q188" t="s">
        <v>482</v>
      </c>
      <c r="R188">
        <v>2021</v>
      </c>
      <c r="S188" s="30">
        <v>44326</v>
      </c>
      <c r="T188" s="31">
        <v>8</v>
      </c>
      <c r="U188" t="e">
        <f>INDEX(#REF!,MATCH(EN_work!$D188,#REF!,0),8)</f>
        <v>#REF!</v>
      </c>
      <c r="V188" t="e">
        <f>INDEX(#REF!,MATCH(EN_work!$D188,#REF!,0),9)</f>
        <v>#REF!</v>
      </c>
      <c r="W188" t="s">
        <v>26</v>
      </c>
      <c r="X188" t="s">
        <v>27</v>
      </c>
    </row>
    <row r="189" spans="1:24" s="22" customFormat="1" x14ac:dyDescent="0.25">
      <c r="A189">
        <v>188</v>
      </c>
      <c r="B189" t="s">
        <v>483</v>
      </c>
      <c r="C189" t="str">
        <f t="shared" si="29"/>
        <v>132100135</v>
      </c>
      <c r="D189" s="19">
        <v>132100135</v>
      </c>
      <c r="E189" t="e">
        <f>VLOOKUP(D189,#REF!,2,FALSE)</f>
        <v>#REF!</v>
      </c>
      <c r="F189" t="str">
        <f>VLOOKUP(D189,'combined sheet'!$B$2:$C$194,2,FALSE)</f>
        <v>21中广核租GN002</v>
      </c>
      <c r="G189" t="str">
        <f t="shared" si="30"/>
        <v>21</v>
      </c>
      <c r="H189" t="str">
        <f>LEFT(O189,LEN(O189)-23)</f>
        <v>CGN rent Gn002</v>
      </c>
      <c r="I189" t="str">
        <f t="shared" si="31"/>
        <v>CGN RENT GN002</v>
      </c>
      <c r="J189" t="str">
        <f t="shared" si="33"/>
        <v>GN002</v>
      </c>
      <c r="K189" t="str">
        <f>VLOOKUP(D189,'special label'!$D$2:$H$127,5,)</f>
        <v>(Carbon Neutral Bond)</v>
      </c>
      <c r="L189" s="27" t="str">
        <f t="shared" si="32"/>
        <v>21 CGN RENT GN002 GN002 (Carbon Neutral Bond)</v>
      </c>
      <c r="M189" t="e">
        <f>INDEX(#REF!,MATCH(EN_work!D189,#REF!,0),7)</f>
        <v>#REF!</v>
      </c>
      <c r="N189" s="28" t="s">
        <v>34</v>
      </c>
      <c r="O189" t="s">
        <v>484</v>
      </c>
      <c r="P189" t="s">
        <v>24</v>
      </c>
      <c r="Q189" t="s">
        <v>482</v>
      </c>
      <c r="R189">
        <v>2021</v>
      </c>
      <c r="S189" s="30">
        <v>44505</v>
      </c>
      <c r="T189" s="31">
        <v>7</v>
      </c>
      <c r="U189" t="e">
        <f>INDEX(#REF!,MATCH(EN_work!$D189,#REF!,0),8)</f>
        <v>#REF!</v>
      </c>
      <c r="V189" t="e">
        <f>INDEX(#REF!,MATCH(EN_work!$D189,#REF!,0),9)</f>
        <v>#REF!</v>
      </c>
      <c r="W189" s="22" t="s">
        <v>26</v>
      </c>
      <c r="X189" s="22" t="s">
        <v>32</v>
      </c>
    </row>
    <row r="190" spans="1:24" x14ac:dyDescent="0.25">
      <c r="A190">
        <v>189</v>
      </c>
      <c r="B190" t="s">
        <v>485</v>
      </c>
      <c r="C190" t="str">
        <f t="shared" si="29"/>
        <v>102380767</v>
      </c>
      <c r="D190" s="19">
        <v>102380767</v>
      </c>
      <c r="E190" t="e">
        <f>VLOOKUP(D190,#REF!,2,FALSE)</f>
        <v>#REF!</v>
      </c>
      <c r="F190" t="str">
        <f>VLOOKUP(D190,'combined sheet'!$B$2:$C$194,2,FALSE)</f>
        <v>23中广核租MTN001</v>
      </c>
      <c r="G190" t="str">
        <f t="shared" si="30"/>
        <v>23</v>
      </c>
      <c r="H190" t="str">
        <f>LEFT(O190,LEN(O190)-18)</f>
        <v>CGN</v>
      </c>
      <c r="I190" t="str">
        <f t="shared" si="31"/>
        <v>CGN</v>
      </c>
      <c r="J190" t="str">
        <f>RIGHT(F190,6)</f>
        <v>MTN001</v>
      </c>
      <c r="K190" t="str">
        <f>VLOOKUP(D190,'special label'!$D$2:$H$127,5,)</f>
        <v>(Blue Bond)</v>
      </c>
      <c r="L190" s="27" t="str">
        <f t="shared" si="32"/>
        <v>23 CGN MTN001 (Blue Bond)</v>
      </c>
      <c r="M190" t="e">
        <f>INDEX(#REF!,MATCH(EN_work!D190,#REF!,0),7)</f>
        <v>#REF!</v>
      </c>
      <c r="N190" s="28" t="s">
        <v>22</v>
      </c>
      <c r="O190" t="s">
        <v>486</v>
      </c>
      <c r="P190" t="s">
        <v>24</v>
      </c>
      <c r="Q190" t="s">
        <v>482</v>
      </c>
      <c r="R190">
        <v>2023</v>
      </c>
      <c r="S190" s="30">
        <v>45016</v>
      </c>
      <c r="T190" s="31">
        <v>3.16</v>
      </c>
      <c r="U190" t="e">
        <f>INDEX(#REF!,MATCH(EN_work!$D190,#REF!,0),8)</f>
        <v>#REF!</v>
      </c>
      <c r="V190" t="e">
        <f>INDEX(#REF!,MATCH(EN_work!$D190,#REF!,0),9)</f>
        <v>#REF!</v>
      </c>
      <c r="W190" t="s">
        <v>26</v>
      </c>
      <c r="X190" t="s">
        <v>45</v>
      </c>
    </row>
    <row r="191" spans="1:24" x14ac:dyDescent="0.25">
      <c r="A191">
        <v>190</v>
      </c>
      <c r="B191" t="s">
        <v>487</v>
      </c>
      <c r="C191" t="str">
        <f t="shared" si="29"/>
        <v>132280119</v>
      </c>
      <c r="D191" s="19">
        <v>132280119</v>
      </c>
      <c r="E191" t="e">
        <f>VLOOKUP(D191,#REF!,2,FALSE)</f>
        <v>#REF!</v>
      </c>
      <c r="F191" t="str">
        <f>VLOOKUP(D191,'combined sheet'!$B$2:$C$194,2,FALSE)</f>
        <v>22宁德时代GN001</v>
      </c>
      <c r="G191" t="str">
        <f t="shared" si="30"/>
        <v>22</v>
      </c>
      <c r="H191" t="str">
        <f>LEFT(O191,LEN(O191)-18)</f>
        <v>CATL</v>
      </c>
      <c r="I191" t="str">
        <f t="shared" si="31"/>
        <v>CATL</v>
      </c>
      <c r="J191" t="str">
        <f>RIGHT(F191,5)</f>
        <v>GN001</v>
      </c>
      <c r="L191" s="27" t="str">
        <f t="shared" si="32"/>
        <v xml:space="preserve">22 CATL GN001 </v>
      </c>
      <c r="M191" t="e">
        <f>INDEX(#REF!,MATCH(EN_work!D191,#REF!,0),7)</f>
        <v>#REF!</v>
      </c>
      <c r="N191" s="28" t="s">
        <v>47</v>
      </c>
      <c r="O191" t="s">
        <v>488</v>
      </c>
      <c r="P191" t="s">
        <v>24</v>
      </c>
      <c r="Q191" t="s">
        <v>489</v>
      </c>
      <c r="R191">
        <v>2022</v>
      </c>
      <c r="S191" s="30">
        <v>44909</v>
      </c>
      <c r="T191" s="31">
        <v>50</v>
      </c>
      <c r="U191" t="e">
        <f>INDEX(#REF!,MATCH(EN_work!$D191,#REF!,0),8)</f>
        <v>#REF!</v>
      </c>
      <c r="V191" t="e">
        <f>INDEX(#REF!,MATCH(EN_work!$D191,#REF!,0),9)</f>
        <v>#REF!</v>
      </c>
      <c r="W191" t="s">
        <v>26</v>
      </c>
      <c r="X191" t="s">
        <v>45</v>
      </c>
    </row>
    <row r="192" spans="1:24" s="22" customFormat="1" ht="25" x14ac:dyDescent="0.25">
      <c r="A192">
        <v>191</v>
      </c>
      <c r="B192" t="s">
        <v>490</v>
      </c>
      <c r="C192" t="str">
        <f t="shared" si="29"/>
        <v>132100073</v>
      </c>
      <c r="D192" s="19">
        <v>132100073</v>
      </c>
      <c r="E192" t="e">
        <f>VLOOKUP(D192,#REF!,2,FALSE)</f>
        <v>#REF!</v>
      </c>
      <c r="F192" t="str">
        <f>VLOOKUP(D192,'combined sheet'!$B$2:$C$194,2,FALSE)</f>
        <v>21京能源GN001</v>
      </c>
      <c r="G192" t="str">
        <f t="shared" si="30"/>
        <v>21</v>
      </c>
      <c r="H192" t="str">
        <f>LEFT(O192,LEN(O192)-31)</f>
        <v>Beijing Energy</v>
      </c>
      <c r="I192" t="str">
        <f t="shared" si="31"/>
        <v>BEIJING ENERGY</v>
      </c>
      <c r="J192" t="str">
        <f>RIGHT(F192,5)</f>
        <v>GN001</v>
      </c>
      <c r="K192" t="str">
        <f>VLOOKUP(D192,'special label'!$D$2:$H$127,5,)</f>
        <v>(Carbon Neutral Bond)</v>
      </c>
      <c r="L192" s="27" t="str">
        <f t="shared" si="32"/>
        <v>21 BEIJING ENERGY GN001 (Carbon Neutral Bond)</v>
      </c>
      <c r="M192" t="e">
        <f>INDEX(#REF!,MATCH(EN_work!D192,#REF!,0),7)</f>
        <v>#REF!</v>
      </c>
      <c r="N192" s="28" t="s">
        <v>29</v>
      </c>
      <c r="O192" t="s">
        <v>491</v>
      </c>
      <c r="P192" t="s">
        <v>24</v>
      </c>
      <c r="Q192" t="s">
        <v>492</v>
      </c>
      <c r="R192">
        <v>2021</v>
      </c>
      <c r="S192" s="30">
        <v>44390</v>
      </c>
      <c r="T192" s="31">
        <v>10</v>
      </c>
      <c r="U192" t="e">
        <f>INDEX(#REF!,MATCH(EN_work!$D192,#REF!,0),8)</f>
        <v>#REF!</v>
      </c>
      <c r="V192" t="e">
        <f>INDEX(#REF!,MATCH(EN_work!$D192,#REF!,0),9)</f>
        <v>#REF!</v>
      </c>
      <c r="W192" s="22" t="s">
        <v>26</v>
      </c>
      <c r="X192" s="22" t="s">
        <v>27</v>
      </c>
    </row>
    <row r="193" spans="1:24" s="22" customFormat="1" x14ac:dyDescent="0.25">
      <c r="A193">
        <v>192</v>
      </c>
      <c r="B193" t="s">
        <v>493</v>
      </c>
      <c r="C193" t="str">
        <f t="shared" si="29"/>
        <v>2228052</v>
      </c>
      <c r="D193" s="19">
        <v>2228052</v>
      </c>
      <c r="E193" t="e">
        <f>VLOOKUP(D193,#REF!,2,FALSE)</f>
        <v>#REF!</v>
      </c>
      <c r="F193" t="str">
        <f>VLOOKUP(D193,'combined sheet'!$B$2:$C$194,2,FALSE)</f>
        <v>22农业银行绿色金融债01</v>
      </c>
      <c r="G193" t="str">
        <f t="shared" si="30"/>
        <v>22</v>
      </c>
      <c r="H193" t="str">
        <f>LEFT(O193,LEN(O193)-14)</f>
        <v>AGRICULTURAL BANK OF CHINA</v>
      </c>
      <c r="I193" t="str">
        <f t="shared" si="31"/>
        <v>AGRICULTURAL BANK OF CHINA</v>
      </c>
      <c r="J193" t="str">
        <f>RIGHT(F193,2)</f>
        <v>01</v>
      </c>
      <c r="K193"/>
      <c r="L193" s="27" t="str">
        <f t="shared" si="32"/>
        <v xml:space="preserve">22 AGRICULTURAL BANK OF CHINA 01 </v>
      </c>
      <c r="M193" t="e">
        <f>INDEX(#REF!,MATCH(EN_work!D193,#REF!,0),7)</f>
        <v>#REF!</v>
      </c>
      <c r="N193" s="28" t="s">
        <v>42</v>
      </c>
      <c r="O193" t="s">
        <v>494</v>
      </c>
      <c r="P193" t="s">
        <v>194</v>
      </c>
      <c r="Q193" t="s">
        <v>495</v>
      </c>
      <c r="R193">
        <v>2022</v>
      </c>
      <c r="S193" s="30">
        <v>44858</v>
      </c>
      <c r="T193" s="31">
        <v>150</v>
      </c>
      <c r="U193" t="e">
        <f>INDEX(#REF!,MATCH(EN_work!$D193,#REF!,0),8)</f>
        <v>#REF!</v>
      </c>
      <c r="V193" t="e">
        <f>INDEX(#REF!,MATCH(EN_work!$D193,#REF!,0),9)</f>
        <v>#REF!</v>
      </c>
      <c r="W193" s="22" t="s">
        <v>26</v>
      </c>
      <c r="X193" s="22" t="s">
        <v>45</v>
      </c>
    </row>
    <row r="194" spans="1:24" s="22" customFormat="1" x14ac:dyDescent="0.25">
      <c r="A194">
        <v>193</v>
      </c>
      <c r="B194" t="s">
        <v>496</v>
      </c>
      <c r="C194" t="str">
        <f t="shared" ref="C194" si="34">LEFT(B194,LEN(B194)-3)</f>
        <v>2228053</v>
      </c>
      <c r="D194" s="19">
        <v>2228053</v>
      </c>
      <c r="E194" t="e">
        <f>VLOOKUP(D194,#REF!,2,FALSE)</f>
        <v>#REF!</v>
      </c>
      <c r="F194" t="str">
        <f>VLOOKUP(D194,'combined sheet'!$B$2:$C$194,2,FALSE)</f>
        <v>22农业银行绿色金融债02</v>
      </c>
      <c r="G194" t="str">
        <f t="shared" si="30"/>
        <v>22</v>
      </c>
      <c r="H194" t="str">
        <f>LEFT(O194,LEN(O194)-14)</f>
        <v>AGRICULTURAL BANK OF CHINA</v>
      </c>
      <c r="I194" t="str">
        <f t="shared" ref="I194" si="35">UPPER(H194)</f>
        <v>AGRICULTURAL BANK OF CHINA</v>
      </c>
      <c r="J194" t="str">
        <f>RIGHT(F194,2)</f>
        <v>02</v>
      </c>
      <c r="K194"/>
      <c r="L194" s="27" t="str">
        <f t="shared" ref="L194" si="36">CONCATENATE(G194," ",I194," ",J194," ",K194)</f>
        <v xml:space="preserve">22 AGRICULTURAL BANK OF CHINA 02 </v>
      </c>
      <c r="M194" t="e">
        <f>INDEX(#REF!,MATCH(EN_work!D194,#REF!,0),7)</f>
        <v>#REF!</v>
      </c>
      <c r="N194" s="28" t="s">
        <v>42</v>
      </c>
      <c r="O194" t="s">
        <v>497</v>
      </c>
      <c r="P194" t="s">
        <v>194</v>
      </c>
      <c r="Q194" t="s">
        <v>495</v>
      </c>
      <c r="R194">
        <v>2022</v>
      </c>
      <c r="S194" s="30">
        <v>44858</v>
      </c>
      <c r="T194" s="31">
        <v>50</v>
      </c>
      <c r="U194" t="e">
        <f>INDEX(#REF!,MATCH(EN_work!$D194,#REF!,0),8)</f>
        <v>#REF!</v>
      </c>
      <c r="V194" t="e">
        <f>INDEX(#REF!,MATCH(EN_work!$D194,#REF!,0),9)</f>
        <v>#REF!</v>
      </c>
      <c r="W194" s="22" t="s">
        <v>26</v>
      </c>
      <c r="X194" s="22" t="s">
        <v>45</v>
      </c>
    </row>
    <row r="196" spans="1:24" x14ac:dyDescent="0.25">
      <c r="B196" s="41" t="s">
        <v>498</v>
      </c>
      <c r="C196" s="41"/>
      <c r="D196" s="42"/>
      <c r="E196" s="41"/>
      <c r="F196" s="41"/>
      <c r="G196" s="41"/>
      <c r="H196" s="41"/>
      <c r="I196" s="41"/>
      <c r="J196" s="41"/>
      <c r="K196" s="41"/>
    </row>
  </sheetData>
  <autoFilter ref="B1:T194" xr:uid="{00000000-0009-0000-0000-000000000000}"/>
  <phoneticPr fontId="13" type="noConversion"/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27"/>
  <sheetViews>
    <sheetView workbookViewId="0">
      <selection activeCell="E30" sqref="E30"/>
    </sheetView>
  </sheetViews>
  <sheetFormatPr defaultColWidth="8.81640625" defaultRowHeight="12.5" x14ac:dyDescent="0.25"/>
  <cols>
    <col min="1" max="1" width="15.1796875" customWidth="1"/>
    <col min="2" max="2" width="15.54296875" customWidth="1"/>
    <col min="3" max="4" width="15.54296875" style="19" customWidth="1"/>
    <col min="5" max="5" width="22.81640625" customWidth="1"/>
    <col min="6" max="6" width="15.54296875" customWidth="1"/>
    <col min="7" max="7" width="15.1796875" customWidth="1"/>
    <col min="8" max="8" width="13.81640625" customWidth="1"/>
  </cols>
  <sheetData>
    <row r="1" spans="1:8" ht="13" x14ac:dyDescent="0.25">
      <c r="A1" t="s">
        <v>499</v>
      </c>
      <c r="B1" t="s">
        <v>1</v>
      </c>
      <c r="C1" t="s">
        <v>2</v>
      </c>
      <c r="D1" t="s">
        <v>2</v>
      </c>
      <c r="E1" t="s">
        <v>500</v>
      </c>
      <c r="G1" t="s">
        <v>499</v>
      </c>
    </row>
    <row r="2" spans="1:8" ht="13" x14ac:dyDescent="0.25">
      <c r="A2" t="s">
        <v>501</v>
      </c>
      <c r="B2" t="s">
        <v>21</v>
      </c>
      <c r="C2" s="19">
        <v>132100045</v>
      </c>
      <c r="D2" s="19">
        <v>132100045</v>
      </c>
      <c r="E2" t="s">
        <v>502</v>
      </c>
      <c r="F2" t="str">
        <f t="shared" ref="F2:F33" si="0">LEFT(E2,LEN(E2)-6)</f>
        <v>21紫金矿业GN001</v>
      </c>
      <c r="G2" t="s">
        <v>503</v>
      </c>
      <c r="H2" t="str">
        <f t="shared" ref="H2:H33" si="1">CONCATENATE("(",G2,")")</f>
        <v>(Carbon Neutral Bond)</v>
      </c>
    </row>
    <row r="3" spans="1:8" ht="13" x14ac:dyDescent="0.25">
      <c r="A3" t="s">
        <v>501</v>
      </c>
      <c r="B3" t="s">
        <v>28</v>
      </c>
      <c r="C3" s="19">
        <v>132100122</v>
      </c>
      <c r="D3" s="19">
        <v>132100122</v>
      </c>
      <c r="E3" t="s">
        <v>504</v>
      </c>
      <c r="F3" t="str">
        <f t="shared" si="0"/>
        <v>21浙能源GN002</v>
      </c>
      <c r="G3" t="s">
        <v>503</v>
      </c>
      <c r="H3" t="str">
        <f t="shared" si="1"/>
        <v>(Carbon Neutral Bond)</v>
      </c>
    </row>
    <row r="4" spans="1:8" ht="13" x14ac:dyDescent="0.25">
      <c r="A4" t="s">
        <v>501</v>
      </c>
      <c r="B4" t="s">
        <v>41</v>
      </c>
      <c r="C4" s="19">
        <v>132280091</v>
      </c>
      <c r="D4" s="19">
        <v>132280091</v>
      </c>
      <c r="E4" t="s">
        <v>505</v>
      </c>
      <c r="F4" t="str">
        <f t="shared" si="0"/>
        <v>22扬州交通GN001</v>
      </c>
      <c r="G4" t="s">
        <v>503</v>
      </c>
      <c r="H4" t="str">
        <f t="shared" si="1"/>
        <v>(Carbon Neutral Bond)</v>
      </c>
    </row>
    <row r="5" spans="1:8" ht="13" x14ac:dyDescent="0.25">
      <c r="A5" t="s">
        <v>501</v>
      </c>
      <c r="B5" t="s">
        <v>52</v>
      </c>
      <c r="C5" s="19">
        <v>132100034</v>
      </c>
      <c r="D5" s="19">
        <v>132100034</v>
      </c>
      <c r="E5" t="s">
        <v>506</v>
      </c>
      <c r="F5" t="str">
        <f t="shared" si="0"/>
        <v>21雅砻江GN002</v>
      </c>
      <c r="G5" t="s">
        <v>503</v>
      </c>
      <c r="H5" t="str">
        <f t="shared" si="1"/>
        <v>(Carbon Neutral Bond)</v>
      </c>
    </row>
    <row r="6" spans="1:8" ht="13" x14ac:dyDescent="0.25">
      <c r="A6" t="s">
        <v>501</v>
      </c>
      <c r="B6" t="s">
        <v>54</v>
      </c>
      <c r="C6" s="19">
        <v>132280029</v>
      </c>
      <c r="D6" s="19">
        <v>132280029</v>
      </c>
      <c r="E6" t="s">
        <v>507</v>
      </c>
      <c r="F6" t="str">
        <f t="shared" si="0"/>
        <v>22雅砻江GN001</v>
      </c>
      <c r="G6" t="s">
        <v>503</v>
      </c>
      <c r="H6" t="str">
        <f t="shared" si="1"/>
        <v>(Carbon Neutral Bond)</v>
      </c>
    </row>
    <row r="7" spans="1:8" ht="13" x14ac:dyDescent="0.25">
      <c r="A7" t="s">
        <v>501</v>
      </c>
      <c r="B7" t="s">
        <v>56</v>
      </c>
      <c r="C7" s="19">
        <v>132280049</v>
      </c>
      <c r="D7" s="19">
        <v>132280049</v>
      </c>
      <c r="E7" t="s">
        <v>508</v>
      </c>
      <c r="F7" t="str">
        <f t="shared" si="0"/>
        <v>22雅砻江GN002</v>
      </c>
      <c r="G7" t="s">
        <v>503</v>
      </c>
      <c r="H7" t="str">
        <f t="shared" si="1"/>
        <v>(Carbon Neutral Bond)</v>
      </c>
    </row>
    <row r="8" spans="1:8" ht="13" x14ac:dyDescent="0.25">
      <c r="A8" t="s">
        <v>501</v>
      </c>
      <c r="B8" t="s">
        <v>58</v>
      </c>
      <c r="C8" s="19">
        <v>132280066</v>
      </c>
      <c r="D8" s="19">
        <v>132280066</v>
      </c>
      <c r="E8" t="s">
        <v>509</v>
      </c>
      <c r="F8" t="str">
        <f t="shared" si="0"/>
        <v>22雅砻江GN003</v>
      </c>
      <c r="G8" t="s">
        <v>503</v>
      </c>
      <c r="H8" t="str">
        <f t="shared" si="1"/>
        <v>(Carbon Neutral Bond)</v>
      </c>
    </row>
    <row r="9" spans="1:8" ht="13" x14ac:dyDescent="0.25">
      <c r="A9" t="s">
        <v>501</v>
      </c>
      <c r="B9" t="s">
        <v>63</v>
      </c>
      <c r="C9" s="19">
        <v>102101248</v>
      </c>
      <c r="D9" s="19">
        <v>102101248</v>
      </c>
      <c r="E9" t="s">
        <v>510</v>
      </c>
      <c r="F9" t="str">
        <f t="shared" si="0"/>
        <v>21香城投资MTN002</v>
      </c>
      <c r="G9" t="s">
        <v>503</v>
      </c>
      <c r="H9" t="str">
        <f t="shared" si="1"/>
        <v>(Carbon Neutral Bond)</v>
      </c>
    </row>
    <row r="10" spans="1:8" ht="13" x14ac:dyDescent="0.25">
      <c r="A10" t="s">
        <v>501</v>
      </c>
      <c r="B10" t="s">
        <v>66</v>
      </c>
      <c r="C10" s="19">
        <v>102101181</v>
      </c>
      <c r="D10" s="19">
        <v>102101181</v>
      </c>
      <c r="E10" t="s">
        <v>511</v>
      </c>
      <c r="F10" t="str">
        <f t="shared" si="0"/>
        <v>21锡交通MTN003</v>
      </c>
      <c r="G10" t="s">
        <v>503</v>
      </c>
      <c r="H10" t="str">
        <f t="shared" si="1"/>
        <v>(Carbon Neutral Bond)</v>
      </c>
    </row>
    <row r="11" spans="1:8" ht="13" x14ac:dyDescent="0.25">
      <c r="A11" t="s">
        <v>501</v>
      </c>
      <c r="B11" t="s">
        <v>69</v>
      </c>
      <c r="C11" s="19">
        <v>102101316</v>
      </c>
      <c r="D11" s="19">
        <v>102101316</v>
      </c>
      <c r="E11" t="s">
        <v>512</v>
      </c>
      <c r="F11" t="str">
        <f t="shared" si="0"/>
        <v>21锡交通MTN005</v>
      </c>
      <c r="G11" t="s">
        <v>503</v>
      </c>
      <c r="H11" t="str">
        <f t="shared" si="1"/>
        <v>(Carbon Neutral Bond)</v>
      </c>
    </row>
    <row r="12" spans="1:8" ht="13" x14ac:dyDescent="0.25">
      <c r="A12" t="s">
        <v>501</v>
      </c>
      <c r="B12" t="s">
        <v>86</v>
      </c>
      <c r="C12" s="19">
        <v>102101367</v>
      </c>
      <c r="D12" s="19">
        <v>102101367</v>
      </c>
      <c r="E12" t="s">
        <v>513</v>
      </c>
      <c r="F12" t="str">
        <f t="shared" si="0"/>
        <v>21温州交运MTN001</v>
      </c>
      <c r="G12" t="s">
        <v>503</v>
      </c>
      <c r="H12" t="str">
        <f t="shared" si="1"/>
        <v>(Carbon Neutral Bond)</v>
      </c>
    </row>
    <row r="13" spans="1:8" ht="13" x14ac:dyDescent="0.25">
      <c r="A13" t="s">
        <v>501</v>
      </c>
      <c r="B13" t="s">
        <v>96</v>
      </c>
      <c r="C13" s="19">
        <v>132100090</v>
      </c>
      <c r="D13" s="19">
        <v>132100090</v>
      </c>
      <c r="E13" t="s">
        <v>514</v>
      </c>
      <c r="F13" t="str">
        <f t="shared" si="0"/>
        <v>21三峡GN010</v>
      </c>
      <c r="G13" t="s">
        <v>503</v>
      </c>
      <c r="H13" t="str">
        <f t="shared" si="1"/>
        <v>(Carbon Neutral Bond)</v>
      </c>
    </row>
    <row r="14" spans="1:8" ht="13" x14ac:dyDescent="0.25">
      <c r="A14" t="s">
        <v>501</v>
      </c>
      <c r="B14" t="s">
        <v>98</v>
      </c>
      <c r="C14" s="19">
        <v>132100113</v>
      </c>
      <c r="D14" s="19">
        <v>132100113</v>
      </c>
      <c r="E14" t="s">
        <v>515</v>
      </c>
      <c r="F14" t="str">
        <f t="shared" si="0"/>
        <v>21三峡GN013</v>
      </c>
      <c r="G14" t="s">
        <v>503</v>
      </c>
      <c r="H14" t="str">
        <f t="shared" si="1"/>
        <v>(Carbon Neutral Bond)</v>
      </c>
    </row>
    <row r="15" spans="1:8" ht="13" x14ac:dyDescent="0.25">
      <c r="A15" t="s">
        <v>501</v>
      </c>
      <c r="B15" t="s">
        <v>100</v>
      </c>
      <c r="C15" s="19">
        <v>132100114</v>
      </c>
      <c r="D15" s="19">
        <v>132100114</v>
      </c>
      <c r="E15" t="s">
        <v>516</v>
      </c>
      <c r="F15" t="str">
        <f t="shared" si="0"/>
        <v>21三峡GN012</v>
      </c>
      <c r="G15" t="s">
        <v>503</v>
      </c>
      <c r="H15" t="str">
        <f t="shared" si="1"/>
        <v>(Carbon Neutral Bond)</v>
      </c>
    </row>
    <row r="16" spans="1:8" ht="13" x14ac:dyDescent="0.25">
      <c r="A16" t="s">
        <v>501</v>
      </c>
      <c r="B16" t="s">
        <v>101</v>
      </c>
      <c r="C16" s="19">
        <v>132100136</v>
      </c>
      <c r="D16" s="19">
        <v>132100136</v>
      </c>
      <c r="E16" t="s">
        <v>517</v>
      </c>
      <c r="F16" t="str">
        <f t="shared" si="0"/>
        <v>21三峡GN014</v>
      </c>
      <c r="G16" t="s">
        <v>503</v>
      </c>
      <c r="H16" t="str">
        <f t="shared" si="1"/>
        <v>(Carbon Neutral Bond)</v>
      </c>
    </row>
    <row r="17" spans="1:8" ht="13" x14ac:dyDescent="0.25">
      <c r="A17" t="s">
        <v>501</v>
      </c>
      <c r="B17" t="s">
        <v>103</v>
      </c>
      <c r="C17" s="19">
        <v>132100139</v>
      </c>
      <c r="D17" s="19">
        <v>132100139</v>
      </c>
      <c r="E17" t="s">
        <v>518</v>
      </c>
      <c r="F17" t="str">
        <f t="shared" si="0"/>
        <v>21三峡GN015</v>
      </c>
      <c r="G17" t="s">
        <v>503</v>
      </c>
      <c r="H17" t="str">
        <f t="shared" si="1"/>
        <v>(Carbon Neutral Bond)</v>
      </c>
    </row>
    <row r="18" spans="1:8" ht="13" x14ac:dyDescent="0.25">
      <c r="A18" t="s">
        <v>501</v>
      </c>
      <c r="B18" t="s">
        <v>105</v>
      </c>
      <c r="C18" s="19">
        <v>132280011</v>
      </c>
      <c r="D18" s="19">
        <v>132280011</v>
      </c>
      <c r="E18" t="s">
        <v>519</v>
      </c>
      <c r="F18" t="str">
        <f t="shared" si="0"/>
        <v>22三峡GN002</v>
      </c>
      <c r="G18" t="s">
        <v>503</v>
      </c>
      <c r="H18" t="str">
        <f t="shared" si="1"/>
        <v>(Carbon Neutral Bond)</v>
      </c>
    </row>
    <row r="19" spans="1:8" ht="13" x14ac:dyDescent="0.25">
      <c r="A19" t="s">
        <v>501</v>
      </c>
      <c r="B19" t="s">
        <v>107</v>
      </c>
      <c r="C19" s="19">
        <v>132280012</v>
      </c>
      <c r="D19" s="19">
        <v>132280012</v>
      </c>
      <c r="E19" t="s">
        <v>520</v>
      </c>
      <c r="F19" t="str">
        <f t="shared" si="0"/>
        <v>22三峡GN003</v>
      </c>
      <c r="G19" t="s">
        <v>503</v>
      </c>
      <c r="H19" t="str">
        <f t="shared" si="1"/>
        <v>(Carbon Neutral Bond)</v>
      </c>
    </row>
    <row r="20" spans="1:8" ht="13" x14ac:dyDescent="0.25">
      <c r="A20" t="s">
        <v>501</v>
      </c>
      <c r="B20" t="s">
        <v>110</v>
      </c>
      <c r="C20" s="19">
        <v>132280106</v>
      </c>
      <c r="D20" s="19">
        <v>132280106</v>
      </c>
      <c r="E20" t="s">
        <v>521</v>
      </c>
      <c r="F20" t="str">
        <f t="shared" si="0"/>
        <v>22三峡GN008</v>
      </c>
      <c r="G20" t="s">
        <v>503</v>
      </c>
      <c r="H20" t="str">
        <f t="shared" si="1"/>
        <v>(Carbon Neutral Bond)</v>
      </c>
    </row>
    <row r="21" spans="1:8" ht="13" x14ac:dyDescent="0.25">
      <c r="A21" t="s">
        <v>501</v>
      </c>
      <c r="B21" t="s">
        <v>114</v>
      </c>
      <c r="C21" s="19">
        <v>132280107</v>
      </c>
      <c r="D21" s="19">
        <v>132280107</v>
      </c>
      <c r="E21" t="s">
        <v>522</v>
      </c>
      <c r="F21" t="str">
        <f t="shared" si="0"/>
        <v>22三峡GN009</v>
      </c>
      <c r="G21" t="s">
        <v>503</v>
      </c>
      <c r="H21" t="str">
        <f t="shared" si="1"/>
        <v>(Carbon Neutral Bond)</v>
      </c>
    </row>
    <row r="22" spans="1:8" ht="13" x14ac:dyDescent="0.25">
      <c r="A22" t="s">
        <v>501</v>
      </c>
      <c r="B22" t="s">
        <v>115</v>
      </c>
      <c r="C22" s="19">
        <v>132280114</v>
      </c>
      <c r="D22" s="19">
        <v>132280114</v>
      </c>
      <c r="E22" t="s">
        <v>523</v>
      </c>
      <c r="F22" t="str">
        <f t="shared" si="0"/>
        <v>22三峡GN010</v>
      </c>
      <c r="G22" t="s">
        <v>503</v>
      </c>
      <c r="H22" t="str">
        <f t="shared" si="1"/>
        <v>(Carbon Neutral Bond)</v>
      </c>
    </row>
    <row r="23" spans="1:8" ht="13" x14ac:dyDescent="0.25">
      <c r="A23" t="s">
        <v>501</v>
      </c>
      <c r="B23" t="s">
        <v>117</v>
      </c>
      <c r="C23" s="19">
        <v>132280115</v>
      </c>
      <c r="D23" s="19">
        <v>132280115</v>
      </c>
      <c r="E23" t="s">
        <v>524</v>
      </c>
      <c r="F23" t="str">
        <f t="shared" si="0"/>
        <v>22三峡GN011</v>
      </c>
      <c r="G23" t="s">
        <v>503</v>
      </c>
      <c r="H23" t="str">
        <f t="shared" si="1"/>
        <v>(Carbon Neutral Bond)</v>
      </c>
    </row>
    <row r="24" spans="1:8" ht="13" x14ac:dyDescent="0.25">
      <c r="A24" t="s">
        <v>501</v>
      </c>
      <c r="B24" t="s">
        <v>125</v>
      </c>
      <c r="C24" s="19">
        <v>132280004</v>
      </c>
      <c r="D24" s="19">
        <v>132280004</v>
      </c>
      <c r="E24" t="s">
        <v>525</v>
      </c>
      <c r="F24" t="str">
        <f t="shared" si="0"/>
        <v>22水发集团GN001</v>
      </c>
      <c r="G24" t="s">
        <v>503</v>
      </c>
      <c r="H24" t="str">
        <f t="shared" si="1"/>
        <v>(Carbon Neutral Bond)</v>
      </c>
    </row>
    <row r="25" spans="1:8" ht="13" x14ac:dyDescent="0.25">
      <c r="A25" t="s">
        <v>501</v>
      </c>
      <c r="B25" t="s">
        <v>128</v>
      </c>
      <c r="C25" s="19">
        <v>102101182</v>
      </c>
      <c r="D25" s="19">
        <v>102101182</v>
      </c>
      <c r="E25" t="s">
        <v>526</v>
      </c>
      <c r="F25" t="str">
        <f t="shared" si="0"/>
        <v>21深圳地铁MTN003</v>
      </c>
      <c r="G25" t="s">
        <v>503</v>
      </c>
      <c r="H25" t="str">
        <f t="shared" si="1"/>
        <v>(Carbon Neutral Bond)</v>
      </c>
    </row>
    <row r="26" spans="1:8" ht="13" x14ac:dyDescent="0.25">
      <c r="A26" t="s">
        <v>501</v>
      </c>
      <c r="B26" t="s">
        <v>131</v>
      </c>
      <c r="C26" s="19">
        <v>102101755</v>
      </c>
      <c r="D26" s="19">
        <v>102101755</v>
      </c>
      <c r="E26" t="s">
        <v>527</v>
      </c>
      <c r="F26" t="str">
        <f t="shared" si="0"/>
        <v>21深圳地铁MTN004</v>
      </c>
      <c r="G26" t="s">
        <v>503</v>
      </c>
      <c r="H26" t="str">
        <f t="shared" si="1"/>
        <v>(Carbon Neutral Bond)</v>
      </c>
    </row>
    <row r="27" spans="1:8" ht="13" x14ac:dyDescent="0.25">
      <c r="A27" t="s">
        <v>501</v>
      </c>
      <c r="B27" t="s">
        <v>133</v>
      </c>
      <c r="C27" s="19">
        <v>102103178</v>
      </c>
      <c r="D27" s="19">
        <v>102103178</v>
      </c>
      <c r="E27" t="s">
        <v>528</v>
      </c>
      <c r="F27" t="str">
        <f t="shared" si="0"/>
        <v>21深圳地铁MTN006</v>
      </c>
      <c r="G27" t="s">
        <v>503</v>
      </c>
      <c r="H27" t="str">
        <f t="shared" si="1"/>
        <v>(Carbon Neutral Bond)</v>
      </c>
    </row>
    <row r="28" spans="1:8" ht="13" x14ac:dyDescent="0.25">
      <c r="A28" t="s">
        <v>501</v>
      </c>
      <c r="B28" t="s">
        <v>135</v>
      </c>
      <c r="C28" s="19">
        <v>102103239</v>
      </c>
      <c r="D28" s="19">
        <v>102103239</v>
      </c>
      <c r="E28" t="s">
        <v>529</v>
      </c>
      <c r="F28" t="str">
        <f t="shared" si="0"/>
        <v>21深圳地铁MTN007</v>
      </c>
      <c r="G28" t="s">
        <v>503</v>
      </c>
      <c r="H28" t="str">
        <f t="shared" si="1"/>
        <v>(Carbon Neutral Bond)</v>
      </c>
    </row>
    <row r="29" spans="1:8" ht="13" x14ac:dyDescent="0.25">
      <c r="A29" t="s">
        <v>501</v>
      </c>
      <c r="B29" t="s">
        <v>146</v>
      </c>
      <c r="C29" s="19">
        <v>102101436</v>
      </c>
      <c r="D29" s="19">
        <v>102101436</v>
      </c>
      <c r="E29" t="s">
        <v>530</v>
      </c>
      <c r="F29" t="str">
        <f t="shared" si="0"/>
        <v>21申能股MTN001</v>
      </c>
      <c r="G29" t="s">
        <v>503</v>
      </c>
      <c r="H29" t="str">
        <f t="shared" si="1"/>
        <v>(Carbon Neutral Bond)</v>
      </c>
    </row>
    <row r="30" spans="1:8" ht="13" x14ac:dyDescent="0.25">
      <c r="A30" t="s">
        <v>501</v>
      </c>
      <c r="B30" t="s">
        <v>149</v>
      </c>
      <c r="C30" s="19">
        <v>102280642</v>
      </c>
      <c r="D30" s="19">
        <v>102280642</v>
      </c>
      <c r="E30" t="s">
        <v>531</v>
      </c>
      <c r="F30" t="str">
        <f t="shared" si="0"/>
        <v>22申能股MTN001</v>
      </c>
      <c r="G30" t="s">
        <v>503</v>
      </c>
      <c r="H30" t="str">
        <f t="shared" si="1"/>
        <v>(Carbon Neutral Bond)</v>
      </c>
    </row>
    <row r="31" spans="1:8" ht="13" x14ac:dyDescent="0.25">
      <c r="A31" t="s">
        <v>501</v>
      </c>
      <c r="B31" t="s">
        <v>151</v>
      </c>
      <c r="C31" s="19">
        <v>132280060</v>
      </c>
      <c r="D31" s="19">
        <v>132280060</v>
      </c>
      <c r="E31" t="s">
        <v>532</v>
      </c>
      <c r="F31" t="str">
        <f t="shared" si="0"/>
        <v>22鲁高速GN004</v>
      </c>
      <c r="G31" t="s">
        <v>503</v>
      </c>
      <c r="H31" t="str">
        <f t="shared" si="1"/>
        <v>(Carbon Neutral Bond)</v>
      </c>
    </row>
    <row r="32" spans="1:8" ht="13" x14ac:dyDescent="0.25">
      <c r="A32" t="s">
        <v>501</v>
      </c>
      <c r="B32" t="s">
        <v>154</v>
      </c>
      <c r="C32" s="19">
        <v>102282463</v>
      </c>
      <c r="D32" s="19">
        <v>102282463</v>
      </c>
      <c r="E32" t="s">
        <v>533</v>
      </c>
      <c r="F32" t="str">
        <f t="shared" si="0"/>
        <v>22山东发展MTN001</v>
      </c>
      <c r="G32" t="s">
        <v>503</v>
      </c>
      <c r="H32" t="str">
        <f t="shared" si="1"/>
        <v>(Carbon Neutral Bond)</v>
      </c>
    </row>
    <row r="33" spans="1:8" ht="13" x14ac:dyDescent="0.25">
      <c r="A33" t="s">
        <v>501</v>
      </c>
      <c r="B33" t="s">
        <v>157</v>
      </c>
      <c r="C33" s="19">
        <v>102101435</v>
      </c>
      <c r="D33" s="19">
        <v>102101435</v>
      </c>
      <c r="E33" t="s">
        <v>534</v>
      </c>
      <c r="F33" t="str">
        <f t="shared" si="0"/>
        <v>21深能源MTN001</v>
      </c>
      <c r="G33" t="s">
        <v>503</v>
      </c>
      <c r="H33" t="str">
        <f t="shared" si="1"/>
        <v>(Carbon Neutral Bond)</v>
      </c>
    </row>
    <row r="34" spans="1:8" ht="13" x14ac:dyDescent="0.25">
      <c r="A34" t="s">
        <v>501</v>
      </c>
      <c r="B34" t="s">
        <v>160</v>
      </c>
      <c r="C34" s="19">
        <v>132100082</v>
      </c>
      <c r="D34" s="19">
        <v>132100082</v>
      </c>
      <c r="E34" t="s">
        <v>535</v>
      </c>
      <c r="F34" t="str">
        <f t="shared" ref="F34:F65" si="2">LEFT(E34,LEN(E34)-6)</f>
        <v>21融和融资GN001</v>
      </c>
      <c r="G34" t="s">
        <v>503</v>
      </c>
      <c r="H34" t="str">
        <f t="shared" ref="H34:H65" si="3">CONCATENATE("(",G34,")")</f>
        <v>(Carbon Neutral Bond)</v>
      </c>
    </row>
    <row r="35" spans="1:8" ht="13" x14ac:dyDescent="0.25">
      <c r="A35" t="s">
        <v>501</v>
      </c>
      <c r="B35" t="s">
        <v>163</v>
      </c>
      <c r="C35" s="19">
        <v>132100138</v>
      </c>
      <c r="D35" s="19">
        <v>132100138</v>
      </c>
      <c r="E35" t="s">
        <v>536</v>
      </c>
      <c r="F35" t="str">
        <f t="shared" si="2"/>
        <v>21融和融资GN002</v>
      </c>
      <c r="G35" t="s">
        <v>503</v>
      </c>
      <c r="H35" t="str">
        <f t="shared" si="3"/>
        <v>(Carbon Neutral Bond)</v>
      </c>
    </row>
    <row r="36" spans="1:8" ht="13" x14ac:dyDescent="0.25">
      <c r="A36" t="s">
        <v>501</v>
      </c>
      <c r="B36" t="s">
        <v>165</v>
      </c>
      <c r="C36" s="19">
        <v>132280016</v>
      </c>
      <c r="D36" s="19">
        <v>132280016</v>
      </c>
      <c r="E36" t="s">
        <v>537</v>
      </c>
      <c r="F36" t="str">
        <f t="shared" si="2"/>
        <v>22融和融资GN001</v>
      </c>
      <c r="G36" t="s">
        <v>503</v>
      </c>
      <c r="H36" t="str">
        <f t="shared" si="3"/>
        <v>(Carbon Neutral Bond)</v>
      </c>
    </row>
    <row r="37" spans="1:8" ht="13" x14ac:dyDescent="0.25">
      <c r="A37" t="s">
        <v>501</v>
      </c>
      <c r="B37" t="s">
        <v>167</v>
      </c>
      <c r="C37" s="19">
        <v>132280048</v>
      </c>
      <c r="D37" s="19">
        <v>132280048</v>
      </c>
      <c r="E37" t="s">
        <v>538</v>
      </c>
      <c r="F37" t="str">
        <f t="shared" si="2"/>
        <v>22融和融资GN002</v>
      </c>
      <c r="G37" t="s">
        <v>503</v>
      </c>
      <c r="H37" t="str">
        <f t="shared" si="3"/>
        <v>(Carbon Neutral Bond)</v>
      </c>
    </row>
    <row r="38" spans="1:8" ht="13" x14ac:dyDescent="0.25">
      <c r="A38" t="s">
        <v>501</v>
      </c>
      <c r="B38" t="s">
        <v>173</v>
      </c>
      <c r="C38" s="19">
        <v>132380008</v>
      </c>
      <c r="D38" s="19">
        <v>132380008</v>
      </c>
      <c r="E38" t="s">
        <v>539</v>
      </c>
      <c r="F38" t="str">
        <f t="shared" si="2"/>
        <v>23融和融资GN001</v>
      </c>
      <c r="G38" t="s">
        <v>503</v>
      </c>
      <c r="H38" t="str">
        <f t="shared" si="3"/>
        <v>(Carbon Neutral Bond)</v>
      </c>
    </row>
    <row r="39" spans="1:8" ht="13" x14ac:dyDescent="0.25">
      <c r="A39" t="s">
        <v>501</v>
      </c>
      <c r="B39" t="s">
        <v>183</v>
      </c>
      <c r="C39" s="19">
        <v>102101134</v>
      </c>
      <c r="D39" s="19">
        <v>102101134</v>
      </c>
      <c r="E39" t="s">
        <v>540</v>
      </c>
      <c r="F39" t="str">
        <f t="shared" si="2"/>
        <v>21泉州交通MTN001</v>
      </c>
      <c r="G39" t="s">
        <v>503</v>
      </c>
      <c r="H39" t="str">
        <f t="shared" si="3"/>
        <v>(Carbon Neutral Bond)</v>
      </c>
    </row>
    <row r="40" spans="1:8" ht="13" x14ac:dyDescent="0.25">
      <c r="A40" t="s">
        <v>501</v>
      </c>
      <c r="B40" t="s">
        <v>186</v>
      </c>
      <c r="C40" s="19">
        <v>102101118</v>
      </c>
      <c r="D40" s="19">
        <v>102101118</v>
      </c>
      <c r="E40" t="s">
        <v>541</v>
      </c>
      <c r="F40" t="str">
        <f t="shared" si="2"/>
        <v>21青岛地铁MTN002</v>
      </c>
      <c r="G40" t="s">
        <v>503</v>
      </c>
      <c r="H40" t="str">
        <f t="shared" si="3"/>
        <v>(Carbon Neutral Bond)</v>
      </c>
    </row>
    <row r="41" spans="1:8" ht="13" x14ac:dyDescent="0.25">
      <c r="A41" t="s">
        <v>501</v>
      </c>
      <c r="B41" t="s">
        <v>189</v>
      </c>
      <c r="C41" s="19">
        <v>102102078</v>
      </c>
      <c r="D41" s="19">
        <v>102102078</v>
      </c>
      <c r="E41" t="s">
        <v>542</v>
      </c>
      <c r="F41" t="str">
        <f t="shared" si="2"/>
        <v>21青城新能MTN001</v>
      </c>
      <c r="G41" t="s">
        <v>503</v>
      </c>
      <c r="H41" t="str">
        <f t="shared" si="3"/>
        <v>(Carbon Neutral Bond)</v>
      </c>
    </row>
    <row r="42" spans="1:8" ht="13" x14ac:dyDescent="0.25">
      <c r="A42" t="s">
        <v>501</v>
      </c>
      <c r="B42" t="s">
        <v>205</v>
      </c>
      <c r="C42" s="19">
        <v>132100063</v>
      </c>
      <c r="D42" s="19">
        <v>132100063</v>
      </c>
      <c r="E42" t="s">
        <v>543</v>
      </c>
      <c r="F42" t="str">
        <f t="shared" si="2"/>
        <v>21宁波轨交GN001</v>
      </c>
      <c r="G42" t="s">
        <v>503</v>
      </c>
      <c r="H42" t="str">
        <f t="shared" si="3"/>
        <v>(Carbon Neutral Bond)</v>
      </c>
    </row>
    <row r="43" spans="1:8" ht="13" x14ac:dyDescent="0.25">
      <c r="A43" t="s">
        <v>501</v>
      </c>
      <c r="B43" t="s">
        <v>212</v>
      </c>
      <c r="C43" s="19">
        <v>102102307</v>
      </c>
      <c r="D43" s="19">
        <v>102102307</v>
      </c>
      <c r="E43" t="s">
        <v>544</v>
      </c>
      <c r="F43" t="str">
        <f t="shared" si="2"/>
        <v>21国能江苏MTN001</v>
      </c>
      <c r="G43" t="s">
        <v>503</v>
      </c>
      <c r="H43" t="str">
        <f t="shared" si="3"/>
        <v>(Carbon Neutral Bond)</v>
      </c>
    </row>
    <row r="44" spans="1:8" ht="13" x14ac:dyDescent="0.25">
      <c r="A44" t="s">
        <v>501</v>
      </c>
      <c r="B44" t="s">
        <v>224</v>
      </c>
      <c r="C44" s="19">
        <v>132100040</v>
      </c>
      <c r="D44" s="19">
        <v>132100040</v>
      </c>
      <c r="E44" t="s">
        <v>545</v>
      </c>
      <c r="F44" t="str">
        <f t="shared" si="2"/>
        <v>21南京地铁GN001</v>
      </c>
      <c r="G44" t="s">
        <v>503</v>
      </c>
      <c r="H44" t="str">
        <f t="shared" si="3"/>
        <v>(Carbon Neutral Bond)</v>
      </c>
    </row>
    <row r="45" spans="1:8" ht="13" x14ac:dyDescent="0.25">
      <c r="A45" t="s">
        <v>501</v>
      </c>
      <c r="B45" t="s">
        <v>226</v>
      </c>
      <c r="C45" s="19">
        <v>132100126</v>
      </c>
      <c r="D45" s="19">
        <v>132100126</v>
      </c>
      <c r="E45" t="s">
        <v>546</v>
      </c>
      <c r="F45" t="str">
        <f t="shared" si="2"/>
        <v>21南京地铁GN002</v>
      </c>
      <c r="G45" t="s">
        <v>503</v>
      </c>
      <c r="H45" t="str">
        <f t="shared" si="3"/>
        <v>(Carbon Neutral Bond)</v>
      </c>
    </row>
    <row r="46" spans="1:8" ht="13" x14ac:dyDescent="0.25">
      <c r="A46" t="s">
        <v>501</v>
      </c>
      <c r="B46" t="s">
        <v>240</v>
      </c>
      <c r="C46" s="19">
        <v>132100085</v>
      </c>
      <c r="D46" s="19">
        <v>132100085</v>
      </c>
      <c r="E46" t="s">
        <v>547</v>
      </c>
      <c r="F46" t="str">
        <f t="shared" si="2"/>
        <v>21龙源电力GN001</v>
      </c>
      <c r="G46" t="s">
        <v>503</v>
      </c>
      <c r="H46" t="str">
        <f t="shared" si="3"/>
        <v>(Carbon Neutral Bond)</v>
      </c>
    </row>
    <row r="47" spans="1:8" ht="13" x14ac:dyDescent="0.25">
      <c r="A47" t="s">
        <v>501</v>
      </c>
      <c r="B47" t="s">
        <v>264</v>
      </c>
      <c r="C47" s="19">
        <v>132100076</v>
      </c>
      <c r="D47" s="19">
        <v>132100076</v>
      </c>
      <c r="E47" t="s">
        <v>548</v>
      </c>
      <c r="F47" t="str">
        <f t="shared" si="2"/>
        <v>21京能洁能GN001</v>
      </c>
      <c r="G47" t="s">
        <v>503</v>
      </c>
      <c r="H47" t="str">
        <f t="shared" si="3"/>
        <v>(Carbon Neutral Bond)</v>
      </c>
    </row>
    <row r="48" spans="1:8" ht="13" x14ac:dyDescent="0.25">
      <c r="A48" t="s">
        <v>501</v>
      </c>
      <c r="B48" t="s">
        <v>278</v>
      </c>
      <c r="C48" s="19">
        <v>132100102</v>
      </c>
      <c r="D48" s="19">
        <v>132100102</v>
      </c>
      <c r="E48" t="s">
        <v>549</v>
      </c>
      <c r="F48" t="str">
        <f t="shared" si="2"/>
        <v>21天成租赁GN002</v>
      </c>
      <c r="G48" t="s">
        <v>503</v>
      </c>
      <c r="H48" t="str">
        <f t="shared" si="3"/>
        <v>(Carbon Neutral Bond)</v>
      </c>
    </row>
    <row r="49" spans="1:8" ht="13" x14ac:dyDescent="0.25">
      <c r="A49" t="s">
        <v>501</v>
      </c>
      <c r="B49" t="s">
        <v>281</v>
      </c>
      <c r="C49" s="19">
        <v>132280054</v>
      </c>
      <c r="D49" s="19">
        <v>132280054</v>
      </c>
      <c r="E49" t="s">
        <v>550</v>
      </c>
      <c r="F49" t="str">
        <f t="shared" si="2"/>
        <v>22天成租赁GN001</v>
      </c>
      <c r="G49" t="s">
        <v>503</v>
      </c>
      <c r="H49" t="str">
        <f t="shared" si="3"/>
        <v>(Carbon Neutral Bond)</v>
      </c>
    </row>
    <row r="50" spans="1:8" ht="13" x14ac:dyDescent="0.25">
      <c r="A50" t="s">
        <v>501</v>
      </c>
      <c r="B50" t="s">
        <v>284</v>
      </c>
      <c r="C50" s="19">
        <v>132280103</v>
      </c>
      <c r="D50" s="19">
        <v>132280103</v>
      </c>
      <c r="E50" t="s">
        <v>551</v>
      </c>
      <c r="F50" t="str">
        <f t="shared" si="2"/>
        <v>22天成租赁GN002</v>
      </c>
      <c r="G50" t="s">
        <v>503</v>
      </c>
      <c r="H50" t="str">
        <f t="shared" si="3"/>
        <v>(Carbon Neutral Bond)</v>
      </c>
    </row>
    <row r="51" spans="1:8" ht="13" x14ac:dyDescent="0.25">
      <c r="A51" t="s">
        <v>501</v>
      </c>
      <c r="B51" t="s">
        <v>286</v>
      </c>
      <c r="C51" s="19">
        <v>102103332</v>
      </c>
      <c r="D51" s="19">
        <v>102103332</v>
      </c>
      <c r="E51" t="s">
        <v>552</v>
      </c>
      <c r="F51" t="str">
        <f t="shared" si="2"/>
        <v>21华能江苏MTN001</v>
      </c>
      <c r="G51" t="s">
        <v>503</v>
      </c>
      <c r="H51" t="str">
        <f t="shared" si="3"/>
        <v>(Carbon Neutral Bond)</v>
      </c>
    </row>
    <row r="52" spans="1:8" ht="13" x14ac:dyDescent="0.25">
      <c r="A52" t="s">
        <v>501</v>
      </c>
      <c r="B52" t="s">
        <v>289</v>
      </c>
      <c r="C52" s="19">
        <v>102280953</v>
      </c>
      <c r="D52" s="19">
        <v>102280953</v>
      </c>
      <c r="E52" t="s">
        <v>553</v>
      </c>
      <c r="F52" t="str">
        <f t="shared" si="2"/>
        <v>22华能江苏MTN001</v>
      </c>
      <c r="G52" t="s">
        <v>503</v>
      </c>
      <c r="H52" t="str">
        <f t="shared" si="3"/>
        <v>(Carbon Neutral Bond)</v>
      </c>
    </row>
    <row r="53" spans="1:8" ht="13" x14ac:dyDescent="0.25">
      <c r="A53" t="s">
        <v>501</v>
      </c>
      <c r="B53" t="s">
        <v>315</v>
      </c>
      <c r="C53" s="19">
        <v>132100133</v>
      </c>
      <c r="D53" s="19">
        <v>132100133</v>
      </c>
      <c r="E53" t="s">
        <v>554</v>
      </c>
      <c r="F53" t="str">
        <f t="shared" si="2"/>
        <v>21福瑞能源GN004</v>
      </c>
      <c r="G53" t="s">
        <v>503</v>
      </c>
      <c r="H53" t="str">
        <f t="shared" si="3"/>
        <v>(Carbon Neutral Bond)</v>
      </c>
    </row>
    <row r="54" spans="1:8" ht="13" x14ac:dyDescent="0.25">
      <c r="A54" t="s">
        <v>501</v>
      </c>
      <c r="B54" t="s">
        <v>320</v>
      </c>
      <c r="C54" s="19">
        <v>132100035</v>
      </c>
      <c r="D54" s="19">
        <v>132100035</v>
      </c>
      <c r="E54" t="s">
        <v>555</v>
      </c>
      <c r="F54" t="str">
        <f t="shared" si="2"/>
        <v>21华能GN002</v>
      </c>
      <c r="G54" t="s">
        <v>503</v>
      </c>
      <c r="H54" t="str">
        <f t="shared" si="3"/>
        <v>(Carbon Neutral Bond)</v>
      </c>
    </row>
    <row r="55" spans="1:8" ht="13" x14ac:dyDescent="0.25">
      <c r="A55" t="s">
        <v>501</v>
      </c>
      <c r="B55" t="s">
        <v>325</v>
      </c>
      <c r="C55" s="19">
        <v>102280545</v>
      </c>
      <c r="D55" s="19">
        <v>102280545</v>
      </c>
      <c r="E55" t="s">
        <v>556</v>
      </c>
      <c r="F55" t="str">
        <f t="shared" si="2"/>
        <v>22鄂能源MTN002</v>
      </c>
      <c r="G55" t="s">
        <v>503</v>
      </c>
      <c r="H55" t="str">
        <f t="shared" si="3"/>
        <v>(Carbon Neutral Bond)</v>
      </c>
    </row>
    <row r="56" spans="1:8" ht="13" x14ac:dyDescent="0.25">
      <c r="A56" t="s">
        <v>501</v>
      </c>
      <c r="B56" t="s">
        <v>330</v>
      </c>
      <c r="C56" s="19">
        <v>132280006</v>
      </c>
      <c r="D56" s="19">
        <v>132280006</v>
      </c>
      <c r="E56" t="s">
        <v>557</v>
      </c>
      <c r="F56" t="str">
        <f t="shared" si="2"/>
        <v>22苏国信GN001</v>
      </c>
      <c r="G56" t="s">
        <v>503</v>
      </c>
      <c r="H56" t="str">
        <f t="shared" si="3"/>
        <v>(Carbon Neutral Bond)</v>
      </c>
    </row>
    <row r="57" spans="1:8" ht="13" x14ac:dyDescent="0.25">
      <c r="A57" t="s">
        <v>501</v>
      </c>
      <c r="B57" t="s">
        <v>344</v>
      </c>
      <c r="C57" s="19">
        <v>132100096</v>
      </c>
      <c r="D57" s="19">
        <v>132100096</v>
      </c>
      <c r="E57" t="s">
        <v>558</v>
      </c>
      <c r="F57" t="str">
        <f t="shared" si="2"/>
        <v>21国电GN003</v>
      </c>
      <c r="G57" t="s">
        <v>503</v>
      </c>
      <c r="H57" t="str">
        <f t="shared" si="3"/>
        <v>(Carbon Neutral Bond)</v>
      </c>
    </row>
    <row r="58" spans="1:8" ht="13" x14ac:dyDescent="0.25">
      <c r="A58" t="s">
        <v>501</v>
      </c>
      <c r="B58" t="s">
        <v>357</v>
      </c>
      <c r="C58" s="19">
        <v>132280080</v>
      </c>
      <c r="D58" s="19">
        <v>132280080</v>
      </c>
      <c r="E58" t="s">
        <v>559</v>
      </c>
      <c r="F58" t="str">
        <f t="shared" si="2"/>
        <v>22福州地铁GN002</v>
      </c>
      <c r="G58" t="s">
        <v>503</v>
      </c>
      <c r="H58" t="str">
        <f t="shared" si="3"/>
        <v>(Carbon Neutral Bond)</v>
      </c>
    </row>
    <row r="59" spans="1:8" ht="13" x14ac:dyDescent="0.25">
      <c r="A59" t="s">
        <v>501</v>
      </c>
      <c r="B59" t="s">
        <v>359</v>
      </c>
      <c r="C59" s="19">
        <v>132380017</v>
      </c>
      <c r="D59" s="19">
        <v>132380017</v>
      </c>
      <c r="E59" t="s">
        <v>560</v>
      </c>
      <c r="F59" t="str">
        <f t="shared" si="2"/>
        <v>23福州地铁GN001</v>
      </c>
      <c r="G59" t="s">
        <v>503</v>
      </c>
      <c r="H59" t="str">
        <f t="shared" si="3"/>
        <v>(Carbon Neutral Bond)</v>
      </c>
    </row>
    <row r="60" spans="1:8" ht="13" x14ac:dyDescent="0.25">
      <c r="A60" t="s">
        <v>501</v>
      </c>
      <c r="B60" t="s">
        <v>367</v>
      </c>
      <c r="C60" s="19">
        <v>132100150</v>
      </c>
      <c r="D60" s="19">
        <v>132100150</v>
      </c>
      <c r="E60" t="s">
        <v>561</v>
      </c>
      <c r="F60" t="str">
        <f t="shared" si="2"/>
        <v>21中能建GN001</v>
      </c>
      <c r="G60" t="s">
        <v>503</v>
      </c>
      <c r="H60" t="str">
        <f t="shared" si="3"/>
        <v>(Carbon Neutral Bond)</v>
      </c>
    </row>
    <row r="61" spans="1:8" ht="13" x14ac:dyDescent="0.25">
      <c r="A61" t="s">
        <v>501</v>
      </c>
      <c r="B61" t="s">
        <v>370</v>
      </c>
      <c r="C61" s="19">
        <v>132100087</v>
      </c>
      <c r="D61" s="19">
        <v>132100087</v>
      </c>
      <c r="E61" t="s">
        <v>562</v>
      </c>
      <c r="F61" t="str">
        <f t="shared" si="2"/>
        <v>21粤电开GN001</v>
      </c>
      <c r="G61" t="s">
        <v>503</v>
      </c>
      <c r="H61" t="str">
        <f t="shared" si="3"/>
        <v>(Carbon Neutral Bond)</v>
      </c>
    </row>
    <row r="62" spans="1:8" ht="13" x14ac:dyDescent="0.25">
      <c r="A62" t="s">
        <v>501</v>
      </c>
      <c r="B62" t="s">
        <v>376</v>
      </c>
      <c r="C62" s="19">
        <v>102103318</v>
      </c>
      <c r="D62" s="19">
        <v>102103318</v>
      </c>
      <c r="E62" t="s">
        <v>563</v>
      </c>
      <c r="F62" t="str">
        <f t="shared" si="2"/>
        <v>21东方电气MTN003</v>
      </c>
      <c r="G62" t="s">
        <v>503</v>
      </c>
      <c r="H62" t="str">
        <f t="shared" si="3"/>
        <v>(Carbon Neutral Bond)</v>
      </c>
    </row>
    <row r="63" spans="1:8" ht="13" x14ac:dyDescent="0.25">
      <c r="A63" t="s">
        <v>501</v>
      </c>
      <c r="B63" t="s">
        <v>379</v>
      </c>
      <c r="C63" s="19">
        <v>132100080</v>
      </c>
      <c r="D63" s="19">
        <v>132100080</v>
      </c>
      <c r="E63" t="s">
        <v>564</v>
      </c>
      <c r="F63" t="str">
        <f t="shared" si="2"/>
        <v>21大唐新能GN001</v>
      </c>
      <c r="G63" t="s">
        <v>503</v>
      </c>
      <c r="H63" t="str">
        <f t="shared" si="3"/>
        <v>(Carbon Neutral Bond)</v>
      </c>
    </row>
    <row r="64" spans="1:8" ht="13" x14ac:dyDescent="0.25">
      <c r="A64" t="s">
        <v>501</v>
      </c>
      <c r="B64" t="s">
        <v>382</v>
      </c>
      <c r="C64" s="19">
        <v>132100086</v>
      </c>
      <c r="D64" s="19">
        <v>132100086</v>
      </c>
      <c r="E64" t="s">
        <v>565</v>
      </c>
      <c r="F64" t="str">
        <f t="shared" si="2"/>
        <v>21大唐发电GN001</v>
      </c>
      <c r="G64" t="s">
        <v>503</v>
      </c>
      <c r="H64" t="str">
        <f t="shared" si="3"/>
        <v>(Carbon Neutral Bond)</v>
      </c>
    </row>
    <row r="65" spans="1:8" ht="13" x14ac:dyDescent="0.25">
      <c r="A65" t="s">
        <v>501</v>
      </c>
      <c r="B65" t="s">
        <v>385</v>
      </c>
      <c r="C65" s="19">
        <v>132100097</v>
      </c>
      <c r="D65" s="19">
        <v>132100097</v>
      </c>
      <c r="E65" t="s">
        <v>566</v>
      </c>
      <c r="F65" t="str">
        <f t="shared" si="2"/>
        <v>21大唐发电GN002</v>
      </c>
      <c r="G65" t="s">
        <v>503</v>
      </c>
      <c r="H65" t="str">
        <f t="shared" si="3"/>
        <v>(Carbon Neutral Bond)</v>
      </c>
    </row>
    <row r="66" spans="1:8" ht="13" x14ac:dyDescent="0.25">
      <c r="A66" t="s">
        <v>501</v>
      </c>
      <c r="B66" t="s">
        <v>394</v>
      </c>
      <c r="C66" s="19">
        <v>132100155</v>
      </c>
      <c r="D66" s="19">
        <v>132100155</v>
      </c>
      <c r="E66" t="s">
        <v>567</v>
      </c>
      <c r="F66" t="str">
        <f t="shared" ref="F66:F88" si="4">LEFT(E66,LEN(E66)-6)</f>
        <v>21华润租赁GN001</v>
      </c>
      <c r="G66" t="s">
        <v>503</v>
      </c>
      <c r="H66" t="str">
        <f t="shared" ref="H66:H97" si="5">CONCATENATE("(",G66,")")</f>
        <v>(Carbon Neutral Bond)</v>
      </c>
    </row>
    <row r="67" spans="1:8" ht="13" x14ac:dyDescent="0.25">
      <c r="A67" t="s">
        <v>501</v>
      </c>
      <c r="B67" t="s">
        <v>397</v>
      </c>
      <c r="C67" s="19">
        <v>132280081</v>
      </c>
      <c r="D67" s="19">
        <v>132280081</v>
      </c>
      <c r="E67" t="s">
        <v>568</v>
      </c>
      <c r="F67" t="str">
        <f t="shared" si="4"/>
        <v>22中核租赁GN001</v>
      </c>
      <c r="G67" t="s">
        <v>503</v>
      </c>
      <c r="H67" t="str">
        <f t="shared" si="5"/>
        <v>(Carbon Neutral Bond)</v>
      </c>
    </row>
    <row r="68" spans="1:8" ht="13" x14ac:dyDescent="0.25">
      <c r="A68" t="s">
        <v>501</v>
      </c>
      <c r="B68" t="s">
        <v>414</v>
      </c>
      <c r="C68" s="19">
        <v>132100052</v>
      </c>
      <c r="D68" s="19">
        <v>132100052</v>
      </c>
      <c r="E68" t="s">
        <v>569</v>
      </c>
      <c r="F68" t="str">
        <f t="shared" si="4"/>
        <v>21重庆轨交GN003</v>
      </c>
      <c r="G68" t="s">
        <v>503</v>
      </c>
      <c r="H68" t="str">
        <f t="shared" si="5"/>
        <v>(Carbon Neutral Bond)</v>
      </c>
    </row>
    <row r="69" spans="1:8" ht="13" x14ac:dyDescent="0.25">
      <c r="A69" t="s">
        <v>501</v>
      </c>
      <c r="B69" t="s">
        <v>416</v>
      </c>
      <c r="C69" s="19">
        <v>132100057</v>
      </c>
      <c r="D69" s="19">
        <v>132100057</v>
      </c>
      <c r="E69" t="s">
        <v>570</v>
      </c>
      <c r="F69" t="str">
        <f t="shared" si="4"/>
        <v>21重庆轨交GN004</v>
      </c>
      <c r="G69" t="s">
        <v>503</v>
      </c>
      <c r="H69" t="str">
        <f t="shared" si="5"/>
        <v>(Carbon Neutral Bond)</v>
      </c>
    </row>
    <row r="70" spans="1:8" ht="13" x14ac:dyDescent="0.25">
      <c r="A70" t="s">
        <v>501</v>
      </c>
      <c r="B70" t="s">
        <v>418</v>
      </c>
      <c r="C70" s="19">
        <v>132100084</v>
      </c>
      <c r="D70" s="19">
        <v>132100084</v>
      </c>
      <c r="E70" t="s">
        <v>571</v>
      </c>
      <c r="F70" t="str">
        <f t="shared" si="4"/>
        <v>21重庆轨交GN005</v>
      </c>
      <c r="G70" t="s">
        <v>503</v>
      </c>
      <c r="H70" t="str">
        <f t="shared" si="5"/>
        <v>(Carbon Neutral Bond)</v>
      </c>
    </row>
    <row r="71" spans="1:8" ht="13" x14ac:dyDescent="0.25">
      <c r="A71" t="s">
        <v>501</v>
      </c>
      <c r="B71" t="s">
        <v>420</v>
      </c>
      <c r="C71" s="19">
        <v>132100156</v>
      </c>
      <c r="D71" s="19">
        <v>132100156</v>
      </c>
      <c r="E71" t="s">
        <v>572</v>
      </c>
      <c r="F71" t="str">
        <f t="shared" si="4"/>
        <v>21重庆轨交GN006</v>
      </c>
      <c r="G71" t="s">
        <v>503</v>
      </c>
      <c r="H71" t="str">
        <f t="shared" si="5"/>
        <v>(Carbon Neutral Bond)</v>
      </c>
    </row>
    <row r="72" spans="1:8" ht="13" x14ac:dyDescent="0.25">
      <c r="A72" t="s">
        <v>501</v>
      </c>
      <c r="B72" t="s">
        <v>422</v>
      </c>
      <c r="C72" s="19">
        <v>132280007</v>
      </c>
      <c r="D72" s="19">
        <v>132280007</v>
      </c>
      <c r="E72" t="s">
        <v>573</v>
      </c>
      <c r="F72" t="str">
        <f t="shared" si="4"/>
        <v>22重庆轨交GN002</v>
      </c>
      <c r="G72" t="s">
        <v>503</v>
      </c>
      <c r="H72" t="str">
        <f t="shared" si="5"/>
        <v>(Carbon Neutral Bond)</v>
      </c>
    </row>
    <row r="73" spans="1:8" ht="13" x14ac:dyDescent="0.25">
      <c r="A73" t="s">
        <v>501</v>
      </c>
      <c r="B73" t="s">
        <v>424</v>
      </c>
      <c r="C73" s="19">
        <v>132280085</v>
      </c>
      <c r="D73" s="19">
        <v>132280085</v>
      </c>
      <c r="E73" t="s">
        <v>574</v>
      </c>
      <c r="F73" t="str">
        <f t="shared" si="4"/>
        <v>22重庆轨交GN003</v>
      </c>
      <c r="G73" t="s">
        <v>503</v>
      </c>
      <c r="H73" t="str">
        <f t="shared" si="5"/>
        <v>(Carbon Neutral Bond)</v>
      </c>
    </row>
    <row r="74" spans="1:8" ht="13" x14ac:dyDescent="0.25">
      <c r="A74" t="s">
        <v>501</v>
      </c>
      <c r="B74" t="s">
        <v>431</v>
      </c>
      <c r="C74" s="19">
        <v>102100964</v>
      </c>
      <c r="D74" s="19">
        <v>102100964</v>
      </c>
      <c r="E74" t="s">
        <v>575</v>
      </c>
      <c r="F74" t="str">
        <f t="shared" si="4"/>
        <v>21三峡新能MTN002</v>
      </c>
      <c r="G74" t="s">
        <v>503</v>
      </c>
      <c r="H74" t="str">
        <f t="shared" si="5"/>
        <v>(Carbon Neutral Bond)</v>
      </c>
    </row>
    <row r="75" spans="1:8" ht="13" x14ac:dyDescent="0.25">
      <c r="A75" t="s">
        <v>501</v>
      </c>
      <c r="B75" t="s">
        <v>434</v>
      </c>
      <c r="C75" s="19">
        <v>132100111</v>
      </c>
      <c r="D75" s="19">
        <v>132100111</v>
      </c>
      <c r="E75" t="s">
        <v>576</v>
      </c>
      <c r="F75" t="str">
        <f t="shared" si="4"/>
        <v>21三峡租赁GN001</v>
      </c>
      <c r="G75" t="s">
        <v>503</v>
      </c>
      <c r="H75" t="str">
        <f t="shared" si="5"/>
        <v>(Carbon Neutral Bond)</v>
      </c>
    </row>
    <row r="76" spans="1:8" ht="13" x14ac:dyDescent="0.25">
      <c r="A76" t="s">
        <v>501</v>
      </c>
      <c r="B76" t="s">
        <v>437</v>
      </c>
      <c r="C76" s="19">
        <v>102280300</v>
      </c>
      <c r="D76" s="19">
        <v>102280300</v>
      </c>
      <c r="E76" t="s">
        <v>577</v>
      </c>
      <c r="F76" t="str">
        <f t="shared" si="4"/>
        <v>22三峡新能MTN001</v>
      </c>
      <c r="G76" t="s">
        <v>503</v>
      </c>
      <c r="H76" t="str">
        <f t="shared" si="5"/>
        <v>(Carbon Neutral Bond)</v>
      </c>
    </row>
    <row r="77" spans="1:8" ht="13" x14ac:dyDescent="0.25">
      <c r="A77" t="s">
        <v>501</v>
      </c>
      <c r="B77" t="s">
        <v>439</v>
      </c>
      <c r="C77" s="19">
        <v>102281065</v>
      </c>
      <c r="D77" s="19">
        <v>102281065</v>
      </c>
      <c r="E77" t="s">
        <v>578</v>
      </c>
      <c r="F77" t="str">
        <f t="shared" si="4"/>
        <v>22三峡新能MTN002</v>
      </c>
      <c r="G77" t="s">
        <v>503</v>
      </c>
      <c r="H77" t="str">
        <f t="shared" si="5"/>
        <v>(Carbon Neutral Bond)</v>
      </c>
    </row>
    <row r="78" spans="1:8" ht="13" x14ac:dyDescent="0.25">
      <c r="A78" t="s">
        <v>501</v>
      </c>
      <c r="B78" t="s">
        <v>441</v>
      </c>
      <c r="C78" s="19">
        <v>82101475</v>
      </c>
      <c r="D78" s="19">
        <v>82101475</v>
      </c>
      <c r="E78" t="s">
        <v>579</v>
      </c>
      <c r="F78" t="str">
        <f t="shared" si="4"/>
        <v>21三峡新能ABN002</v>
      </c>
      <c r="G78" t="s">
        <v>503</v>
      </c>
      <c r="H78" t="str">
        <f t="shared" si="5"/>
        <v>(Carbon Neutral Bond)</v>
      </c>
    </row>
    <row r="79" spans="1:8" ht="13" x14ac:dyDescent="0.25">
      <c r="A79" t="s">
        <v>501</v>
      </c>
      <c r="B79" t="s">
        <v>443</v>
      </c>
      <c r="C79" s="19">
        <v>132100129</v>
      </c>
      <c r="D79" s="19">
        <v>132100129</v>
      </c>
      <c r="E79" t="s">
        <v>580</v>
      </c>
      <c r="F79" t="str">
        <f t="shared" si="4"/>
        <v>21中电国际GN001</v>
      </c>
      <c r="G79" t="s">
        <v>503</v>
      </c>
      <c r="H79" t="str">
        <f t="shared" si="5"/>
        <v>(Carbon Neutral Bond)</v>
      </c>
    </row>
    <row r="80" spans="1:8" ht="13" x14ac:dyDescent="0.25">
      <c r="A80" t="s">
        <v>501</v>
      </c>
      <c r="B80" t="s">
        <v>455</v>
      </c>
      <c r="C80" s="19">
        <v>102103079</v>
      </c>
      <c r="D80" s="19">
        <v>102103079</v>
      </c>
      <c r="E80" t="s">
        <v>581</v>
      </c>
      <c r="F80" t="str">
        <f t="shared" si="4"/>
        <v>21蓉城轨交MTN004</v>
      </c>
      <c r="G80" t="s">
        <v>503</v>
      </c>
      <c r="H80" t="str">
        <f t="shared" si="5"/>
        <v>(Carbon Neutral Bond)</v>
      </c>
    </row>
    <row r="81" spans="1:8" ht="13" x14ac:dyDescent="0.25">
      <c r="A81" t="s">
        <v>501</v>
      </c>
      <c r="B81" t="s">
        <v>457</v>
      </c>
      <c r="C81" s="19">
        <v>102280517</v>
      </c>
      <c r="D81" s="19">
        <v>102280517</v>
      </c>
      <c r="E81" t="s">
        <v>582</v>
      </c>
      <c r="F81" t="str">
        <f t="shared" si="4"/>
        <v>22蓉城轨交MTN003</v>
      </c>
      <c r="G81" t="s">
        <v>503</v>
      </c>
      <c r="H81" t="str">
        <f t="shared" si="5"/>
        <v>(Carbon Neutral Bond)</v>
      </c>
    </row>
    <row r="82" spans="1:8" ht="13" x14ac:dyDescent="0.25">
      <c r="A82" t="s">
        <v>501</v>
      </c>
      <c r="B82" t="s">
        <v>459</v>
      </c>
      <c r="C82" s="19">
        <v>102281246</v>
      </c>
      <c r="D82" s="19">
        <v>102281246</v>
      </c>
      <c r="E82" t="s">
        <v>583</v>
      </c>
      <c r="F82" t="str">
        <f t="shared" si="4"/>
        <v>22蓉城轨交MTN004</v>
      </c>
      <c r="G82" t="s">
        <v>503</v>
      </c>
      <c r="H82" t="str">
        <f t="shared" si="5"/>
        <v>(Carbon Neutral Bond)</v>
      </c>
    </row>
    <row r="83" spans="1:8" ht="13" x14ac:dyDescent="0.25">
      <c r="A83" t="s">
        <v>501</v>
      </c>
      <c r="B83" t="s">
        <v>461</v>
      </c>
      <c r="C83" s="19">
        <v>102282534</v>
      </c>
      <c r="D83" s="19">
        <v>102282534</v>
      </c>
      <c r="E83" t="s">
        <v>584</v>
      </c>
      <c r="F83" t="str">
        <f t="shared" si="4"/>
        <v>22蓉城轨交MTN005</v>
      </c>
      <c r="G83" t="s">
        <v>503</v>
      </c>
      <c r="H83" t="str">
        <f t="shared" si="5"/>
        <v>(Carbon Neutral Bond)</v>
      </c>
    </row>
    <row r="84" spans="1:8" ht="13" x14ac:dyDescent="0.25">
      <c r="A84" t="s">
        <v>501</v>
      </c>
      <c r="B84" t="s">
        <v>463</v>
      </c>
      <c r="C84" s="19">
        <v>132100059</v>
      </c>
      <c r="D84" s="19">
        <v>132100059</v>
      </c>
      <c r="E84" t="s">
        <v>585</v>
      </c>
      <c r="F84" t="str">
        <f t="shared" si="4"/>
        <v>21常州轨交GN001</v>
      </c>
      <c r="G84" t="s">
        <v>503</v>
      </c>
      <c r="H84" t="str">
        <f t="shared" si="5"/>
        <v>(Carbon Neutral Bond)</v>
      </c>
    </row>
    <row r="85" spans="1:8" ht="13" x14ac:dyDescent="0.25">
      <c r="A85" t="s">
        <v>501</v>
      </c>
      <c r="B85" t="s">
        <v>466</v>
      </c>
      <c r="C85" s="19">
        <v>132280014</v>
      </c>
      <c r="D85" s="19">
        <v>132280014</v>
      </c>
      <c r="E85" t="s">
        <v>586</v>
      </c>
      <c r="F85" t="str">
        <f t="shared" si="4"/>
        <v>22中铝GN001</v>
      </c>
      <c r="G85" t="s">
        <v>503</v>
      </c>
      <c r="H85" t="str">
        <f t="shared" si="5"/>
        <v>(Carbon Neutral Bond)</v>
      </c>
    </row>
    <row r="86" spans="1:8" ht="13" x14ac:dyDescent="0.25">
      <c r="A86" t="s">
        <v>501</v>
      </c>
      <c r="B86" t="s">
        <v>480</v>
      </c>
      <c r="C86" s="19">
        <v>132100053</v>
      </c>
      <c r="D86" s="19">
        <v>132100053</v>
      </c>
      <c r="E86" t="s">
        <v>587</v>
      </c>
      <c r="F86" t="str">
        <f t="shared" si="4"/>
        <v>21中广核租GN001</v>
      </c>
      <c r="G86" t="s">
        <v>503</v>
      </c>
      <c r="H86" t="str">
        <f t="shared" si="5"/>
        <v>(Carbon Neutral Bond)</v>
      </c>
    </row>
    <row r="87" spans="1:8" ht="13" x14ac:dyDescent="0.25">
      <c r="A87" t="s">
        <v>501</v>
      </c>
      <c r="B87" t="s">
        <v>483</v>
      </c>
      <c r="C87" s="19">
        <v>132100135</v>
      </c>
      <c r="D87" s="19">
        <v>132100135</v>
      </c>
      <c r="E87" t="s">
        <v>588</v>
      </c>
      <c r="F87" t="str">
        <f t="shared" si="4"/>
        <v>21中广核租GN002</v>
      </c>
      <c r="G87" t="s">
        <v>503</v>
      </c>
      <c r="H87" t="str">
        <f t="shared" si="5"/>
        <v>(Carbon Neutral Bond)</v>
      </c>
    </row>
    <row r="88" spans="1:8" ht="13" x14ac:dyDescent="0.25">
      <c r="A88" t="s">
        <v>501</v>
      </c>
      <c r="B88" t="s">
        <v>490</v>
      </c>
      <c r="C88" s="19">
        <v>132100073</v>
      </c>
      <c r="D88" s="19">
        <v>132100073</v>
      </c>
      <c r="E88" t="s">
        <v>589</v>
      </c>
      <c r="F88" t="str">
        <f t="shared" si="4"/>
        <v>21京能源GN001</v>
      </c>
      <c r="G88" t="s">
        <v>503</v>
      </c>
      <c r="H88" t="str">
        <f t="shared" si="5"/>
        <v>(Carbon Neutral Bond)</v>
      </c>
    </row>
    <row r="89" spans="1:8" s="22" customFormat="1" ht="13" x14ac:dyDescent="0.25">
      <c r="A89" t="s">
        <v>501</v>
      </c>
      <c r="B89" s="22" t="s">
        <v>387</v>
      </c>
      <c r="C89" s="24">
        <v>82280213</v>
      </c>
      <c r="D89" s="24">
        <v>82280213</v>
      </c>
      <c r="E89" s="22" t="s">
        <v>590</v>
      </c>
      <c r="F89" s="22" t="str">
        <f>LEFT(E89,LEN(E89)-8)</f>
        <v>22大唐能源ABN001</v>
      </c>
      <c r="G89" t="s">
        <v>503</v>
      </c>
      <c r="H89" t="str">
        <f t="shared" si="5"/>
        <v>(Carbon Neutral Bond)</v>
      </c>
    </row>
    <row r="90" spans="1:8" s="22" customFormat="1" ht="13" x14ac:dyDescent="0.25">
      <c r="A90" s="22" t="s">
        <v>501</v>
      </c>
      <c r="B90" s="22" t="s">
        <v>261</v>
      </c>
      <c r="C90" s="24">
        <v>12381086</v>
      </c>
      <c r="D90" s="24">
        <v>12381086</v>
      </c>
      <c r="E90" s="22" t="s">
        <v>591</v>
      </c>
      <c r="F90" s="22" t="str">
        <f>LEFT(E90,LEN(E90)-6)</f>
        <v>23吉林电力SCP001(资产</v>
      </c>
      <c r="G90" t="s">
        <v>503</v>
      </c>
      <c r="H90" t="str">
        <f t="shared" si="5"/>
        <v>(Carbon Neutral Bond)</v>
      </c>
    </row>
    <row r="91" spans="1:8" ht="13" x14ac:dyDescent="0.25">
      <c r="A91" t="s">
        <v>592</v>
      </c>
      <c r="B91" t="s">
        <v>33</v>
      </c>
      <c r="C91" s="19">
        <v>132100151</v>
      </c>
      <c r="D91" s="19">
        <v>132100151</v>
      </c>
      <c r="E91" t="s">
        <v>593</v>
      </c>
      <c r="F91" t="str">
        <f t="shared" ref="F91:F96" si="6">LEFT(E91,LEN(E91)-4)</f>
        <v>21浙能源GN003</v>
      </c>
      <c r="G91" t="s">
        <v>594</v>
      </c>
      <c r="H91" t="str">
        <f t="shared" si="5"/>
        <v>(Blue Bond)</v>
      </c>
    </row>
    <row r="92" spans="1:8" ht="13" x14ac:dyDescent="0.25">
      <c r="A92" t="s">
        <v>592</v>
      </c>
      <c r="B92" t="s">
        <v>306</v>
      </c>
      <c r="C92" s="19">
        <v>132100066</v>
      </c>
      <c r="D92" s="19">
        <v>132100066</v>
      </c>
      <c r="E92" t="s">
        <v>595</v>
      </c>
      <c r="F92" t="str">
        <f t="shared" si="6"/>
        <v>21福新能源GN003</v>
      </c>
      <c r="G92" t="s">
        <v>594</v>
      </c>
      <c r="H92" t="str">
        <f t="shared" si="5"/>
        <v>(Blue Bond)</v>
      </c>
    </row>
    <row r="93" spans="1:8" ht="13" x14ac:dyDescent="0.25">
      <c r="A93" t="s">
        <v>592</v>
      </c>
      <c r="B93" t="s">
        <v>350</v>
      </c>
      <c r="C93" s="19">
        <v>132280035</v>
      </c>
      <c r="D93" s="19">
        <v>132280035</v>
      </c>
      <c r="E93" t="s">
        <v>596</v>
      </c>
      <c r="F93" t="str">
        <f t="shared" si="6"/>
        <v>22国电GN001A</v>
      </c>
      <c r="G93" t="s">
        <v>594</v>
      </c>
      <c r="H93" t="str">
        <f t="shared" si="5"/>
        <v>(Blue Bond)</v>
      </c>
    </row>
    <row r="94" spans="1:8" ht="13" x14ac:dyDescent="0.25">
      <c r="A94" t="s">
        <v>592</v>
      </c>
      <c r="B94" t="s">
        <v>352</v>
      </c>
      <c r="C94" s="19">
        <v>132280036</v>
      </c>
      <c r="D94" s="19">
        <v>132280036</v>
      </c>
      <c r="E94" t="s">
        <v>597</v>
      </c>
      <c r="F94" t="str">
        <f t="shared" si="6"/>
        <v>22国电GN001B</v>
      </c>
      <c r="G94" t="s">
        <v>594</v>
      </c>
      <c r="H94" t="str">
        <f t="shared" si="5"/>
        <v>(Blue Bond)</v>
      </c>
    </row>
    <row r="95" spans="1:8" ht="13" x14ac:dyDescent="0.25">
      <c r="A95" t="s">
        <v>592</v>
      </c>
      <c r="B95" t="s">
        <v>400</v>
      </c>
      <c r="C95" s="19">
        <v>132280052</v>
      </c>
      <c r="D95" s="19">
        <v>132280052</v>
      </c>
      <c r="E95" t="s">
        <v>598</v>
      </c>
      <c r="F95" t="str">
        <f t="shared" si="6"/>
        <v>22海运集装GN001</v>
      </c>
      <c r="G95" t="s">
        <v>594</v>
      </c>
      <c r="H95" t="str">
        <f t="shared" si="5"/>
        <v>(Blue Bond)</v>
      </c>
    </row>
    <row r="96" spans="1:8" ht="13" x14ac:dyDescent="0.25">
      <c r="A96" t="s">
        <v>592</v>
      </c>
      <c r="B96" t="s">
        <v>476</v>
      </c>
      <c r="C96" s="19">
        <v>132280101</v>
      </c>
      <c r="D96" s="19">
        <v>132280101</v>
      </c>
      <c r="E96" t="s">
        <v>599</v>
      </c>
      <c r="F96" t="str">
        <f t="shared" si="6"/>
        <v>22核风电GN003</v>
      </c>
      <c r="G96" t="s">
        <v>594</v>
      </c>
      <c r="H96" t="str">
        <f t="shared" si="5"/>
        <v>(Blue Bond)</v>
      </c>
    </row>
    <row r="97" spans="1:8" ht="13" x14ac:dyDescent="0.25">
      <c r="A97" t="s">
        <v>592</v>
      </c>
      <c r="B97" t="s">
        <v>346</v>
      </c>
      <c r="C97" s="19">
        <v>132100109</v>
      </c>
      <c r="D97" s="19">
        <v>132100109</v>
      </c>
      <c r="E97" t="s">
        <v>600</v>
      </c>
      <c r="F97" t="str">
        <f>LEFT(E97,LEN(E97)-6)</f>
        <v>21国电GN004B</v>
      </c>
      <c r="G97" t="s">
        <v>594</v>
      </c>
      <c r="H97" t="str">
        <f t="shared" si="5"/>
        <v>(Blue Bond)</v>
      </c>
    </row>
    <row r="98" spans="1:8" ht="13" x14ac:dyDescent="0.25">
      <c r="A98" t="s">
        <v>592</v>
      </c>
      <c r="B98" t="s">
        <v>348</v>
      </c>
      <c r="C98" s="19">
        <v>132100108</v>
      </c>
      <c r="D98" s="19">
        <v>132100108</v>
      </c>
      <c r="E98" t="s">
        <v>601</v>
      </c>
      <c r="F98" t="str">
        <f>LEFT(E98,LEN(E98)-6)</f>
        <v>21国电GN004A</v>
      </c>
      <c r="G98" t="s">
        <v>594</v>
      </c>
      <c r="H98" t="str">
        <f t="shared" ref="H98:H127" si="7">CONCATENATE("(",G98,")")</f>
        <v>(Blue Bond)</v>
      </c>
    </row>
    <row r="99" spans="1:8" ht="13" x14ac:dyDescent="0.25">
      <c r="A99" t="s">
        <v>592</v>
      </c>
      <c r="B99" t="s">
        <v>485</v>
      </c>
      <c r="C99" s="19">
        <v>102380767</v>
      </c>
      <c r="D99" s="19">
        <v>102380767</v>
      </c>
      <c r="E99" t="s">
        <v>602</v>
      </c>
      <c r="F99" t="str">
        <f>LEFT(E99,LEN(E99)-6)</f>
        <v>23中广核租MTN001</v>
      </c>
      <c r="G99" t="s">
        <v>594</v>
      </c>
      <c r="H99" t="str">
        <f t="shared" si="7"/>
        <v>(Blue Bond)</v>
      </c>
    </row>
    <row r="100" spans="1:8" ht="14.5" x14ac:dyDescent="0.4">
      <c r="A100" t="s">
        <v>603</v>
      </c>
      <c r="B100" t="s">
        <v>291</v>
      </c>
      <c r="C100" s="19">
        <v>132280064</v>
      </c>
      <c r="D100" s="19">
        <v>132280064</v>
      </c>
      <c r="E100" t="s">
        <v>604</v>
      </c>
      <c r="F100" t="str">
        <f>LEFT(E100,LEN(E100)-7)</f>
        <v>22华能水电GN001</v>
      </c>
      <c r="G100" t="s">
        <v>605</v>
      </c>
      <c r="H100" t="str">
        <f t="shared" si="7"/>
        <v>(Sustainability-linked Bond)</v>
      </c>
    </row>
    <row r="101" spans="1:8" ht="13" x14ac:dyDescent="0.25">
      <c r="A101" t="s">
        <v>603</v>
      </c>
      <c r="B101" t="s">
        <v>294</v>
      </c>
      <c r="C101" s="19">
        <v>132280073</v>
      </c>
      <c r="D101" s="19">
        <v>132280073</v>
      </c>
      <c r="E101" t="s">
        <v>606</v>
      </c>
      <c r="F101" t="str">
        <f>LEFT(E101,LEN(E101)-7)</f>
        <v>22华能水电GN012</v>
      </c>
      <c r="G101" t="s">
        <v>605</v>
      </c>
      <c r="H101" t="str">
        <f t="shared" si="7"/>
        <v>(Sustainability-linked Bond)</v>
      </c>
    </row>
    <row r="102" spans="1:8" ht="13" x14ac:dyDescent="0.25">
      <c r="A102" t="s">
        <v>603</v>
      </c>
      <c r="B102" t="s">
        <v>342</v>
      </c>
      <c r="C102" s="19">
        <v>132100050</v>
      </c>
      <c r="D102" s="19">
        <v>132100050</v>
      </c>
      <c r="E102" t="s">
        <v>607</v>
      </c>
      <c r="F102" t="str">
        <f>LEFT(E102,LEN(E102)-7)</f>
        <v>21国电GN002</v>
      </c>
      <c r="G102" t="s">
        <v>605</v>
      </c>
      <c r="H102" t="str">
        <f t="shared" si="7"/>
        <v>(Sustainability-linked Bond)</v>
      </c>
    </row>
    <row r="103" spans="1:8" ht="13" x14ac:dyDescent="0.25">
      <c r="A103" t="s">
        <v>608</v>
      </c>
      <c r="B103" t="s">
        <v>71</v>
      </c>
      <c r="C103" s="19">
        <v>12283367</v>
      </c>
      <c r="D103" s="19">
        <v>12283367</v>
      </c>
      <c r="E103" t="s">
        <v>609</v>
      </c>
      <c r="F103" t="str">
        <f t="shared" ref="F103:F119" si="8">LEFT(E103,LEN(E103)-4)</f>
        <v>22锡交通SCP006</v>
      </c>
      <c r="G103" t="s">
        <v>610</v>
      </c>
      <c r="H103" t="str">
        <f t="shared" si="7"/>
        <v>(Green)</v>
      </c>
    </row>
    <row r="104" spans="1:8" ht="13" x14ac:dyDescent="0.25">
      <c r="A104" t="s">
        <v>608</v>
      </c>
      <c r="B104" t="s">
        <v>169</v>
      </c>
      <c r="C104" s="19">
        <v>12284162</v>
      </c>
      <c r="D104" s="19">
        <v>12284162</v>
      </c>
      <c r="E104" t="s">
        <v>611</v>
      </c>
      <c r="F104" t="str">
        <f t="shared" si="8"/>
        <v>22融和融资SCP010</v>
      </c>
      <c r="G104" t="s">
        <v>610</v>
      </c>
      <c r="H104" t="str">
        <f t="shared" si="7"/>
        <v>(Green)</v>
      </c>
    </row>
    <row r="105" spans="1:8" ht="13" x14ac:dyDescent="0.25">
      <c r="A105" t="s">
        <v>608</v>
      </c>
      <c r="B105" t="s">
        <v>171</v>
      </c>
      <c r="C105" s="19">
        <v>12284219</v>
      </c>
      <c r="D105" s="19">
        <v>12284219</v>
      </c>
      <c r="E105" t="s">
        <v>612</v>
      </c>
      <c r="F105" t="str">
        <f t="shared" si="8"/>
        <v>22融和融资SCP011</v>
      </c>
      <c r="G105" t="s">
        <v>610</v>
      </c>
      <c r="H105" t="str">
        <f t="shared" si="7"/>
        <v>(Green)</v>
      </c>
    </row>
    <row r="106" spans="1:8" ht="13" x14ac:dyDescent="0.25">
      <c r="A106" t="s">
        <v>608</v>
      </c>
      <c r="B106" t="s">
        <v>175</v>
      </c>
      <c r="C106" s="19">
        <v>12380681</v>
      </c>
      <c r="D106" s="19">
        <v>12380681</v>
      </c>
      <c r="E106" t="s">
        <v>613</v>
      </c>
      <c r="F106" t="str">
        <f t="shared" si="8"/>
        <v>23融和融资SCP004</v>
      </c>
      <c r="G106" t="s">
        <v>610</v>
      </c>
      <c r="H106" t="str">
        <f t="shared" si="7"/>
        <v>(Green)</v>
      </c>
    </row>
    <row r="107" spans="1:8" ht="13" x14ac:dyDescent="0.25">
      <c r="A107" t="s">
        <v>608</v>
      </c>
      <c r="B107" t="s">
        <v>177</v>
      </c>
      <c r="C107" s="19">
        <v>12380694</v>
      </c>
      <c r="D107" s="19">
        <v>12380694</v>
      </c>
      <c r="E107" t="s">
        <v>614</v>
      </c>
      <c r="F107" t="str">
        <f t="shared" si="8"/>
        <v>23融和融资SCP005</v>
      </c>
      <c r="G107" t="s">
        <v>610</v>
      </c>
      <c r="H107" t="str">
        <f t="shared" si="7"/>
        <v>(Green)</v>
      </c>
    </row>
    <row r="108" spans="1:8" ht="13" x14ac:dyDescent="0.25">
      <c r="A108" t="s">
        <v>608</v>
      </c>
      <c r="B108" t="s">
        <v>181</v>
      </c>
      <c r="C108" s="19">
        <v>12381167</v>
      </c>
      <c r="D108" s="19">
        <v>12381167</v>
      </c>
      <c r="E108" t="s">
        <v>615</v>
      </c>
      <c r="F108" t="str">
        <f t="shared" si="8"/>
        <v>23融和融资SCP006</v>
      </c>
      <c r="G108" t="s">
        <v>610</v>
      </c>
      <c r="H108" t="str">
        <f t="shared" si="7"/>
        <v>(Green)</v>
      </c>
    </row>
    <row r="109" spans="1:8" ht="13" x14ac:dyDescent="0.25">
      <c r="A109" t="s">
        <v>608</v>
      </c>
      <c r="B109" t="s">
        <v>207</v>
      </c>
      <c r="C109" s="19">
        <v>102101230</v>
      </c>
      <c r="D109" s="19">
        <v>102101230</v>
      </c>
      <c r="E109" t="s">
        <v>616</v>
      </c>
      <c r="F109" t="str">
        <f t="shared" si="8"/>
        <v>21国能新能MTN001</v>
      </c>
      <c r="G109" t="s">
        <v>610</v>
      </c>
      <c r="H109" t="str">
        <f t="shared" si="7"/>
        <v>(Green)</v>
      </c>
    </row>
    <row r="110" spans="1:8" ht="13" x14ac:dyDescent="0.25">
      <c r="A110" t="s">
        <v>608</v>
      </c>
      <c r="B110" t="s">
        <v>215</v>
      </c>
      <c r="C110" s="19">
        <v>102103113</v>
      </c>
      <c r="D110" s="19">
        <v>102103113</v>
      </c>
      <c r="E110" t="s">
        <v>617</v>
      </c>
      <c r="F110" t="str">
        <f t="shared" si="8"/>
        <v>21国能新能MTN002</v>
      </c>
      <c r="G110" t="s">
        <v>610</v>
      </c>
      <c r="H110" t="str">
        <f t="shared" si="7"/>
        <v>(Green)</v>
      </c>
    </row>
    <row r="111" spans="1:8" ht="13" x14ac:dyDescent="0.25">
      <c r="A111" t="s">
        <v>608</v>
      </c>
      <c r="B111" t="s">
        <v>235</v>
      </c>
      <c r="C111" s="19">
        <v>102380053</v>
      </c>
      <c r="D111" s="19">
        <v>102380053</v>
      </c>
      <c r="E111" t="s">
        <v>618</v>
      </c>
      <c r="F111" t="str">
        <f t="shared" si="8"/>
        <v>23南昌轨交MTN001</v>
      </c>
      <c r="G111" t="s">
        <v>610</v>
      </c>
      <c r="H111" t="str">
        <f t="shared" si="7"/>
        <v>(Green)</v>
      </c>
    </row>
    <row r="112" spans="1:8" ht="13" x14ac:dyDescent="0.25">
      <c r="A112" t="s">
        <v>608</v>
      </c>
      <c r="B112" t="s">
        <v>247</v>
      </c>
      <c r="C112" s="19">
        <v>102101465</v>
      </c>
      <c r="D112" s="19">
        <v>102101465</v>
      </c>
      <c r="E112" t="s">
        <v>619</v>
      </c>
      <c r="F112" t="str">
        <f t="shared" si="8"/>
        <v>21昆明轨道MTN001</v>
      </c>
      <c r="G112" t="s">
        <v>610</v>
      </c>
      <c r="H112" t="str">
        <f t="shared" si="7"/>
        <v>(Green)</v>
      </c>
    </row>
    <row r="113" spans="1:8" ht="13" x14ac:dyDescent="0.25">
      <c r="A113" t="s">
        <v>608</v>
      </c>
      <c r="B113" t="s">
        <v>250</v>
      </c>
      <c r="C113" s="19">
        <v>102101752</v>
      </c>
      <c r="D113" s="19">
        <v>102101752</v>
      </c>
      <c r="E113" t="s">
        <v>620</v>
      </c>
      <c r="F113" t="str">
        <f t="shared" si="8"/>
        <v>21昆明轨道MTN002</v>
      </c>
      <c r="G113" t="s">
        <v>610</v>
      </c>
      <c r="H113" t="str">
        <f t="shared" si="7"/>
        <v>(Green)</v>
      </c>
    </row>
    <row r="114" spans="1:8" ht="13" x14ac:dyDescent="0.25">
      <c r="A114" t="s">
        <v>608</v>
      </c>
      <c r="B114" t="s">
        <v>252</v>
      </c>
      <c r="C114" s="19">
        <v>102180029</v>
      </c>
      <c r="D114" s="19">
        <v>102180029</v>
      </c>
      <c r="E114" t="s">
        <v>621</v>
      </c>
      <c r="F114" t="str">
        <f t="shared" si="8"/>
        <v>21昆明轨道MTN003</v>
      </c>
      <c r="G114" t="s">
        <v>610</v>
      </c>
      <c r="H114" t="str">
        <f t="shared" si="7"/>
        <v>(Green)</v>
      </c>
    </row>
    <row r="115" spans="1:8" ht="13" x14ac:dyDescent="0.25">
      <c r="A115" t="s">
        <v>608</v>
      </c>
      <c r="B115" t="s">
        <v>254</v>
      </c>
      <c r="C115" s="19">
        <v>102103149</v>
      </c>
      <c r="D115" s="19">
        <v>102103149</v>
      </c>
      <c r="E115" t="s">
        <v>622</v>
      </c>
      <c r="F115" t="str">
        <f t="shared" si="8"/>
        <v>21昆明轨道MTN004</v>
      </c>
      <c r="G115" t="s">
        <v>610</v>
      </c>
      <c r="H115" t="str">
        <f t="shared" si="7"/>
        <v>(Green)</v>
      </c>
    </row>
    <row r="116" spans="1:8" ht="13" x14ac:dyDescent="0.25">
      <c r="A116" t="s">
        <v>608</v>
      </c>
      <c r="B116" t="s">
        <v>256</v>
      </c>
      <c r="C116" s="19">
        <v>12283955</v>
      </c>
      <c r="D116" s="19">
        <v>12283955</v>
      </c>
      <c r="E116" t="s">
        <v>623</v>
      </c>
      <c r="F116" t="str">
        <f t="shared" si="8"/>
        <v>22昆明轨道SCP002</v>
      </c>
      <c r="G116" t="s">
        <v>610</v>
      </c>
      <c r="H116" t="str">
        <f t="shared" si="7"/>
        <v>(Green)</v>
      </c>
    </row>
    <row r="117" spans="1:8" ht="13" x14ac:dyDescent="0.25">
      <c r="A117" t="s">
        <v>608</v>
      </c>
      <c r="B117" t="s">
        <v>322</v>
      </c>
      <c r="C117" s="19">
        <v>102280045</v>
      </c>
      <c r="D117" s="19">
        <v>102280045</v>
      </c>
      <c r="E117" t="s">
        <v>624</v>
      </c>
      <c r="F117" t="str">
        <f t="shared" si="8"/>
        <v>22鄂能源MTN001</v>
      </c>
      <c r="G117" t="s">
        <v>610</v>
      </c>
      <c r="H117" t="str">
        <f t="shared" si="7"/>
        <v>(Green)</v>
      </c>
    </row>
    <row r="118" spans="1:8" ht="13" x14ac:dyDescent="0.25">
      <c r="A118" t="s">
        <v>608</v>
      </c>
      <c r="B118" t="s">
        <v>336</v>
      </c>
      <c r="C118" s="19">
        <v>12284029</v>
      </c>
      <c r="D118" s="19">
        <v>12284029</v>
      </c>
      <c r="E118" t="s">
        <v>625</v>
      </c>
      <c r="F118" t="str">
        <f t="shared" si="8"/>
        <v>22格盟SCP005</v>
      </c>
      <c r="G118" t="s">
        <v>610</v>
      </c>
      <c r="H118" t="str">
        <f t="shared" si="7"/>
        <v>(Green)</v>
      </c>
    </row>
    <row r="119" spans="1:8" ht="13" x14ac:dyDescent="0.25">
      <c r="A119" t="s">
        <v>608</v>
      </c>
      <c r="B119" t="s">
        <v>361</v>
      </c>
      <c r="C119" s="19">
        <v>12381152</v>
      </c>
      <c r="D119" s="19">
        <v>12381152</v>
      </c>
      <c r="E119" t="s">
        <v>626</v>
      </c>
      <c r="F119" t="str">
        <f t="shared" si="8"/>
        <v>23广东能源SCP001</v>
      </c>
      <c r="G119" t="s">
        <v>610</v>
      </c>
      <c r="H119" t="str">
        <f t="shared" si="7"/>
        <v>(Green)</v>
      </c>
    </row>
    <row r="120" spans="1:8" s="22" customFormat="1" ht="13" x14ac:dyDescent="0.25">
      <c r="A120" t="s">
        <v>608</v>
      </c>
      <c r="B120" s="22" t="s">
        <v>428</v>
      </c>
      <c r="C120" s="24">
        <v>102281883</v>
      </c>
      <c r="D120" s="24">
        <v>102281883</v>
      </c>
      <c r="E120" s="22" t="s">
        <v>627</v>
      </c>
      <c r="F120" s="22" t="str">
        <f>LEFT(E120,LEN(E120)-6)</f>
        <v>22正泰MTN003</v>
      </c>
      <c r="G120" t="s">
        <v>610</v>
      </c>
      <c r="H120" t="str">
        <f t="shared" si="7"/>
        <v>(Green)</v>
      </c>
    </row>
    <row r="121" spans="1:8" ht="14.5" x14ac:dyDescent="0.4">
      <c r="A121" t="s">
        <v>628</v>
      </c>
      <c r="B121" t="s">
        <v>364</v>
      </c>
      <c r="C121" s="19">
        <v>132100070</v>
      </c>
      <c r="D121" s="19">
        <v>132100070</v>
      </c>
      <c r="E121" t="s">
        <v>629</v>
      </c>
      <c r="F121" s="22" t="str">
        <f>LEFT(E121,LEN(E121)-6)</f>
        <v>21云能投GN001</v>
      </c>
      <c r="G121" t="s">
        <v>630</v>
      </c>
      <c r="H121" t="str">
        <f t="shared" si="7"/>
        <v>(Equity-funded Bond)</v>
      </c>
    </row>
    <row r="122" spans="1:8" ht="13" x14ac:dyDescent="0.25">
      <c r="A122" t="s">
        <v>628</v>
      </c>
      <c r="B122" t="s">
        <v>122</v>
      </c>
      <c r="C122" s="19">
        <v>132100044</v>
      </c>
      <c r="D122" s="19">
        <v>132100044</v>
      </c>
      <c r="E122" t="s">
        <v>631</v>
      </c>
      <c r="F122" s="22" t="str">
        <f>LEFT(E122,LEN(E122)-6)</f>
        <v>21川能投GN001</v>
      </c>
      <c r="G122" t="s">
        <v>630</v>
      </c>
      <c r="H122" t="str">
        <f t="shared" si="7"/>
        <v>(Equity-funded Bond)</v>
      </c>
    </row>
    <row r="123" spans="1:8" ht="14.5" x14ac:dyDescent="0.4">
      <c r="A123" t="s">
        <v>632</v>
      </c>
      <c r="B123" t="s">
        <v>373</v>
      </c>
      <c r="C123" s="19">
        <v>102282579</v>
      </c>
      <c r="D123" s="19">
        <v>102282579</v>
      </c>
      <c r="E123" t="s">
        <v>633</v>
      </c>
      <c r="F123" s="22" t="str">
        <f>LEFT(E123,LEN(E123)-8)</f>
        <v>22华东勘测MTN001</v>
      </c>
      <c r="G123" t="s">
        <v>634</v>
      </c>
      <c r="H123" t="str">
        <f t="shared" si="7"/>
        <v>(Special Rural Revitalization Bond)</v>
      </c>
    </row>
    <row r="124" spans="1:8" ht="13" x14ac:dyDescent="0.25">
      <c r="A124" t="s">
        <v>632</v>
      </c>
      <c r="B124" t="s">
        <v>179</v>
      </c>
      <c r="C124" s="19">
        <v>132380019</v>
      </c>
      <c r="D124" s="19">
        <v>132380019</v>
      </c>
      <c r="E124" t="s">
        <v>635</v>
      </c>
      <c r="F124" s="22" t="str">
        <f>LEFT(E124,LEN(E124)-8)</f>
        <v>23融和融资GN002</v>
      </c>
      <c r="G124" t="s">
        <v>634</v>
      </c>
      <c r="H124" t="str">
        <f t="shared" si="7"/>
        <v>(Special Rural Revitalization Bond)</v>
      </c>
    </row>
    <row r="125" spans="1:8" s="23" customFormat="1" ht="14.5" x14ac:dyDescent="0.4">
      <c r="A125" s="23" t="s">
        <v>636</v>
      </c>
      <c r="B125" s="23" t="s">
        <v>313</v>
      </c>
      <c r="C125" s="25">
        <v>132100120</v>
      </c>
      <c r="D125" s="25">
        <v>132100120</v>
      </c>
      <c r="E125" s="23" t="s">
        <v>637</v>
      </c>
      <c r="F125" s="23" t="str">
        <f>LEFT(E125,LEN(E125)-6)</f>
        <v>21福瑞能源GN003</v>
      </c>
      <c r="G125" s="23" t="s">
        <v>638</v>
      </c>
      <c r="H125" s="23" t="str">
        <f t="shared" si="7"/>
        <v>(Revolutionary Old Area Theme Bond)</v>
      </c>
    </row>
    <row r="126" spans="1:8" s="23" customFormat="1" ht="13" x14ac:dyDescent="0.25">
      <c r="A126" s="23" t="s">
        <v>636</v>
      </c>
      <c r="B126" s="23" t="s">
        <v>309</v>
      </c>
      <c r="C126" s="25">
        <v>132100116</v>
      </c>
      <c r="D126" s="25">
        <v>132100116</v>
      </c>
      <c r="E126" s="23" t="s">
        <v>639</v>
      </c>
      <c r="F126" s="23" t="str">
        <f>LEFT(E126,LEN(E126)-6)</f>
        <v>21福瑞能源GN001</v>
      </c>
      <c r="G126" s="23" t="s">
        <v>638</v>
      </c>
      <c r="H126" s="23" t="str">
        <f t="shared" si="7"/>
        <v>(Revolutionary Old Area Theme Bond)</v>
      </c>
    </row>
    <row r="127" spans="1:8" s="23" customFormat="1" ht="13" x14ac:dyDescent="0.25">
      <c r="A127" s="23" t="s">
        <v>636</v>
      </c>
      <c r="B127" s="23" t="s">
        <v>311</v>
      </c>
      <c r="C127" s="25">
        <v>132100118</v>
      </c>
      <c r="D127" s="25">
        <v>132100118</v>
      </c>
      <c r="E127" s="23" t="s">
        <v>640</v>
      </c>
      <c r="F127" s="23" t="str">
        <f>LEFT(E127,LEN(E127)-6)</f>
        <v>21福瑞能源GN002</v>
      </c>
      <c r="G127" s="23" t="s">
        <v>638</v>
      </c>
      <c r="H127" s="23" t="str">
        <f t="shared" si="7"/>
        <v>(Revolutionary Old Area Theme Bond)</v>
      </c>
    </row>
  </sheetData>
  <phoneticPr fontId="1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64"/>
  <sheetViews>
    <sheetView workbookViewId="0">
      <selection activeCell="H25" sqref="H25"/>
    </sheetView>
  </sheetViews>
  <sheetFormatPr defaultColWidth="9" defaultRowHeight="12.5" x14ac:dyDescent="0.25"/>
  <cols>
    <col min="1" max="1" width="15.54296875" customWidth="1"/>
    <col min="2" max="3" width="15.54296875" style="21" customWidth="1"/>
    <col min="4" max="5" width="15.54296875" customWidth="1"/>
  </cols>
  <sheetData>
    <row r="1" spans="1:4" x14ac:dyDescent="0.25">
      <c r="A1" t="s">
        <v>1</v>
      </c>
      <c r="B1" s="21" t="s">
        <v>2</v>
      </c>
      <c r="C1" s="21" t="s">
        <v>2</v>
      </c>
    </row>
    <row r="2" spans="1:4" x14ac:dyDescent="0.25">
      <c r="A2" t="s">
        <v>36</v>
      </c>
      <c r="B2" s="21">
        <v>132180001</v>
      </c>
      <c r="C2" s="21">
        <v>132180001</v>
      </c>
      <c r="D2" t="s">
        <v>641</v>
      </c>
    </row>
    <row r="3" spans="1:4" x14ac:dyDescent="0.25">
      <c r="A3" t="s">
        <v>39</v>
      </c>
      <c r="B3" s="21">
        <v>132280042</v>
      </c>
      <c r="C3" s="21">
        <v>132280042</v>
      </c>
      <c r="D3" t="s">
        <v>642</v>
      </c>
    </row>
    <row r="4" spans="1:4" x14ac:dyDescent="0.25">
      <c r="A4" t="s">
        <v>46</v>
      </c>
      <c r="B4" s="21">
        <v>132000021</v>
      </c>
      <c r="C4" s="21">
        <v>132000021</v>
      </c>
      <c r="D4" t="s">
        <v>643</v>
      </c>
    </row>
    <row r="5" spans="1:4" x14ac:dyDescent="0.25">
      <c r="A5" t="s">
        <v>50</v>
      </c>
      <c r="B5" s="21">
        <v>132100013</v>
      </c>
      <c r="C5" s="21">
        <v>132100013</v>
      </c>
      <c r="D5" t="s">
        <v>644</v>
      </c>
    </row>
    <row r="6" spans="1:4" x14ac:dyDescent="0.25">
      <c r="A6" t="s">
        <v>60</v>
      </c>
      <c r="B6" s="21">
        <v>132280063</v>
      </c>
      <c r="C6" s="21">
        <v>132280063</v>
      </c>
      <c r="D6" t="s">
        <v>645</v>
      </c>
    </row>
    <row r="7" spans="1:4" x14ac:dyDescent="0.25">
      <c r="A7" t="s">
        <v>73</v>
      </c>
      <c r="B7" s="21">
        <v>131656048</v>
      </c>
      <c r="C7" s="21">
        <v>131656048</v>
      </c>
      <c r="D7" t="s">
        <v>646</v>
      </c>
    </row>
    <row r="8" spans="1:4" x14ac:dyDescent="0.25">
      <c r="A8" t="s">
        <v>77</v>
      </c>
      <c r="B8" s="21">
        <v>131781001</v>
      </c>
      <c r="C8" s="21">
        <v>131781001</v>
      </c>
      <c r="D8" t="s">
        <v>647</v>
      </c>
    </row>
    <row r="9" spans="1:4" x14ac:dyDescent="0.25">
      <c r="A9" t="s">
        <v>79</v>
      </c>
      <c r="B9" s="21">
        <v>131900025</v>
      </c>
      <c r="C9" s="21">
        <v>131900025</v>
      </c>
      <c r="D9" t="s">
        <v>648</v>
      </c>
    </row>
    <row r="10" spans="1:4" x14ac:dyDescent="0.25">
      <c r="A10" t="s">
        <v>81</v>
      </c>
      <c r="B10" s="21">
        <v>132000031</v>
      </c>
      <c r="C10" s="21">
        <v>132000031</v>
      </c>
      <c r="D10" t="s">
        <v>649</v>
      </c>
    </row>
    <row r="11" spans="1:4" x14ac:dyDescent="0.25">
      <c r="A11" t="s">
        <v>83</v>
      </c>
      <c r="B11" s="21">
        <v>2180066</v>
      </c>
      <c r="C11" s="21">
        <v>2180066</v>
      </c>
      <c r="D11" t="s">
        <v>650</v>
      </c>
    </row>
    <row r="12" spans="1:4" x14ac:dyDescent="0.25">
      <c r="A12" t="s">
        <v>89</v>
      </c>
      <c r="B12" s="21">
        <v>131800018</v>
      </c>
      <c r="C12" s="21">
        <v>131800018</v>
      </c>
      <c r="D12" t="s">
        <v>651</v>
      </c>
    </row>
    <row r="13" spans="1:4" x14ac:dyDescent="0.25">
      <c r="A13" t="s">
        <v>92</v>
      </c>
      <c r="B13" s="21">
        <v>131900012</v>
      </c>
      <c r="C13" s="21">
        <v>131900012</v>
      </c>
      <c r="D13" t="s">
        <v>652</v>
      </c>
    </row>
    <row r="14" spans="1:4" x14ac:dyDescent="0.25">
      <c r="A14" t="s">
        <v>94</v>
      </c>
      <c r="B14" s="21">
        <v>132100014</v>
      </c>
      <c r="C14" s="21">
        <v>132100014</v>
      </c>
      <c r="D14" t="s">
        <v>653</v>
      </c>
    </row>
    <row r="15" spans="1:4" x14ac:dyDescent="0.25">
      <c r="A15" t="s">
        <v>108</v>
      </c>
      <c r="B15" s="21">
        <v>132280098</v>
      </c>
      <c r="C15" s="21">
        <v>132280098</v>
      </c>
      <c r="D15" t="s">
        <v>654</v>
      </c>
    </row>
    <row r="16" spans="1:4" x14ac:dyDescent="0.25">
      <c r="A16" t="s">
        <v>112</v>
      </c>
      <c r="B16" s="21">
        <v>132280108</v>
      </c>
      <c r="C16" s="21">
        <v>132280108</v>
      </c>
      <c r="D16" t="s">
        <v>655</v>
      </c>
    </row>
    <row r="17" spans="1:4" x14ac:dyDescent="0.25">
      <c r="A17" t="s">
        <v>119</v>
      </c>
      <c r="B17" s="21">
        <v>132100011</v>
      </c>
      <c r="C17" s="21">
        <v>132100011</v>
      </c>
      <c r="D17" t="s">
        <v>656</v>
      </c>
    </row>
    <row r="18" spans="1:4" x14ac:dyDescent="0.25">
      <c r="A18" t="s">
        <v>137</v>
      </c>
      <c r="B18" s="21">
        <v>132000017</v>
      </c>
      <c r="C18" s="21">
        <v>132000017</v>
      </c>
      <c r="D18" t="s">
        <v>657</v>
      </c>
    </row>
    <row r="19" spans="1:4" x14ac:dyDescent="0.25">
      <c r="A19" t="s">
        <v>140</v>
      </c>
      <c r="B19" s="21">
        <v>132000029</v>
      </c>
      <c r="C19" s="21">
        <v>132000029</v>
      </c>
      <c r="D19" t="s">
        <v>658</v>
      </c>
    </row>
    <row r="20" spans="1:4" x14ac:dyDescent="0.25">
      <c r="A20" t="s">
        <v>142</v>
      </c>
      <c r="B20" s="21">
        <v>132100028</v>
      </c>
      <c r="C20" s="21">
        <v>132100028</v>
      </c>
      <c r="D20" t="s">
        <v>659</v>
      </c>
    </row>
    <row r="21" spans="1:4" x14ac:dyDescent="0.25">
      <c r="A21" t="s">
        <v>144</v>
      </c>
      <c r="B21" s="21">
        <v>132100157</v>
      </c>
      <c r="C21" s="21">
        <v>132100157</v>
      </c>
      <c r="D21" t="s">
        <v>660</v>
      </c>
    </row>
    <row r="22" spans="1:4" x14ac:dyDescent="0.25">
      <c r="A22" t="s">
        <v>196</v>
      </c>
      <c r="B22" s="21">
        <v>132280041</v>
      </c>
      <c r="C22" s="21">
        <v>132280041</v>
      </c>
      <c r="D22" t="s">
        <v>661</v>
      </c>
    </row>
    <row r="23" spans="1:4" x14ac:dyDescent="0.25">
      <c r="A23" t="s">
        <v>199</v>
      </c>
      <c r="B23" s="21">
        <v>132100152</v>
      </c>
      <c r="C23" s="21">
        <v>132100152</v>
      </c>
      <c r="D23" t="s">
        <v>662</v>
      </c>
    </row>
    <row r="24" spans="1:4" x14ac:dyDescent="0.25">
      <c r="A24" t="s">
        <v>202</v>
      </c>
      <c r="B24" s="21">
        <v>132000022</v>
      </c>
      <c r="C24" s="21">
        <v>132000022</v>
      </c>
      <c r="D24" t="s">
        <v>663</v>
      </c>
    </row>
    <row r="25" spans="1:4" x14ac:dyDescent="0.25">
      <c r="A25" t="s">
        <v>210</v>
      </c>
      <c r="B25" s="21">
        <v>132100088</v>
      </c>
      <c r="C25" s="21">
        <v>132100088</v>
      </c>
      <c r="D25" t="s">
        <v>664</v>
      </c>
    </row>
    <row r="26" spans="1:4" x14ac:dyDescent="0.25">
      <c r="A26" t="s">
        <v>217</v>
      </c>
      <c r="B26" s="21">
        <v>132280015</v>
      </c>
      <c r="C26" s="21">
        <v>132280015</v>
      </c>
      <c r="D26" t="s">
        <v>665</v>
      </c>
    </row>
    <row r="27" spans="1:4" x14ac:dyDescent="0.25">
      <c r="A27" t="s">
        <v>219</v>
      </c>
      <c r="B27" s="21">
        <v>132280087</v>
      </c>
      <c r="C27" s="21">
        <v>132280087</v>
      </c>
      <c r="D27" t="s">
        <v>666</v>
      </c>
    </row>
    <row r="28" spans="1:4" x14ac:dyDescent="0.25">
      <c r="A28" t="s">
        <v>221</v>
      </c>
      <c r="B28" s="21">
        <v>131900006</v>
      </c>
      <c r="C28" s="21">
        <v>131900006</v>
      </c>
      <c r="D28" t="s">
        <v>667</v>
      </c>
    </row>
    <row r="29" spans="1:4" x14ac:dyDescent="0.25">
      <c r="A29" t="s">
        <v>228</v>
      </c>
      <c r="B29" s="21">
        <v>132280077</v>
      </c>
      <c r="C29" s="21">
        <v>132280077</v>
      </c>
      <c r="D29" t="s">
        <v>668</v>
      </c>
    </row>
    <row r="30" spans="1:4" x14ac:dyDescent="0.25">
      <c r="A30" t="s">
        <v>231</v>
      </c>
      <c r="B30" s="21">
        <v>132280099</v>
      </c>
      <c r="C30" s="21">
        <v>132280099</v>
      </c>
      <c r="D30" t="s">
        <v>669</v>
      </c>
    </row>
    <row r="31" spans="1:4" x14ac:dyDescent="0.25">
      <c r="A31" t="s">
        <v>233</v>
      </c>
      <c r="B31" s="21">
        <v>132280117</v>
      </c>
      <c r="C31" s="21">
        <v>132280117</v>
      </c>
      <c r="D31" t="s">
        <v>670</v>
      </c>
    </row>
    <row r="32" spans="1:4" x14ac:dyDescent="0.25">
      <c r="A32" t="s">
        <v>237</v>
      </c>
      <c r="B32" s="21">
        <v>132100003</v>
      </c>
      <c r="C32" s="21">
        <v>132100003</v>
      </c>
      <c r="D32" t="s">
        <v>671</v>
      </c>
    </row>
    <row r="33" spans="1:4" x14ac:dyDescent="0.25">
      <c r="A33" t="s">
        <v>243</v>
      </c>
      <c r="B33" s="21">
        <v>132100159</v>
      </c>
      <c r="C33" s="21">
        <v>132100159</v>
      </c>
      <c r="D33" t="s">
        <v>672</v>
      </c>
    </row>
    <row r="34" spans="1:4" x14ac:dyDescent="0.25">
      <c r="A34" t="s">
        <v>245</v>
      </c>
      <c r="B34" s="21">
        <v>132280047</v>
      </c>
      <c r="C34" s="21">
        <v>132280047</v>
      </c>
      <c r="D34" t="s">
        <v>673</v>
      </c>
    </row>
    <row r="35" spans="1:4" x14ac:dyDescent="0.25">
      <c r="A35" t="s">
        <v>258</v>
      </c>
      <c r="B35" s="21">
        <v>132000001</v>
      </c>
      <c r="C35" s="21">
        <v>132000001</v>
      </c>
      <c r="D35" t="s">
        <v>674</v>
      </c>
    </row>
    <row r="36" spans="1:4" x14ac:dyDescent="0.25">
      <c r="A36" t="s">
        <v>267</v>
      </c>
      <c r="B36" s="21">
        <v>132100167</v>
      </c>
      <c r="C36" s="21">
        <v>132100167</v>
      </c>
      <c r="D36" t="s">
        <v>675</v>
      </c>
    </row>
    <row r="37" spans="1:4" x14ac:dyDescent="0.25">
      <c r="A37" t="s">
        <v>269</v>
      </c>
      <c r="B37" s="21">
        <v>132380013</v>
      </c>
      <c r="C37" s="21">
        <v>132380013</v>
      </c>
      <c r="D37" t="s">
        <v>676</v>
      </c>
    </row>
    <row r="38" spans="1:4" x14ac:dyDescent="0.25">
      <c r="A38" t="s">
        <v>273</v>
      </c>
      <c r="B38" s="21">
        <v>132380014</v>
      </c>
      <c r="C38" s="21">
        <v>132380014</v>
      </c>
      <c r="D38" t="s">
        <v>677</v>
      </c>
    </row>
    <row r="39" spans="1:4" x14ac:dyDescent="0.25">
      <c r="A39" t="s">
        <v>296</v>
      </c>
      <c r="B39" s="21">
        <v>132380001</v>
      </c>
      <c r="C39" s="21">
        <v>132380001</v>
      </c>
      <c r="D39" t="s">
        <v>678</v>
      </c>
    </row>
    <row r="40" spans="1:4" x14ac:dyDescent="0.25">
      <c r="A40" t="s">
        <v>298</v>
      </c>
      <c r="B40" s="21">
        <v>132380002</v>
      </c>
      <c r="C40" s="21">
        <v>132380002</v>
      </c>
      <c r="D40" t="s">
        <v>679</v>
      </c>
    </row>
    <row r="41" spans="1:4" x14ac:dyDescent="0.25">
      <c r="A41" t="s">
        <v>300</v>
      </c>
      <c r="B41" s="21">
        <v>132380004</v>
      </c>
      <c r="C41" s="21">
        <v>132380004</v>
      </c>
      <c r="D41" t="s">
        <v>680</v>
      </c>
    </row>
    <row r="42" spans="1:4" x14ac:dyDescent="0.25">
      <c r="A42" t="s">
        <v>302</v>
      </c>
      <c r="B42" s="21">
        <v>132380007</v>
      </c>
      <c r="C42" s="21">
        <v>132380007</v>
      </c>
      <c r="D42" t="s">
        <v>681</v>
      </c>
    </row>
    <row r="43" spans="1:4" x14ac:dyDescent="0.25">
      <c r="A43" t="s">
        <v>304</v>
      </c>
      <c r="B43" s="21">
        <v>132380010</v>
      </c>
      <c r="C43" s="21">
        <v>132380010</v>
      </c>
      <c r="D43" t="s">
        <v>682</v>
      </c>
    </row>
    <row r="44" spans="1:4" x14ac:dyDescent="0.25">
      <c r="A44" t="s">
        <v>317</v>
      </c>
      <c r="B44" s="21">
        <v>132100012</v>
      </c>
      <c r="C44" s="21">
        <v>132100012</v>
      </c>
      <c r="D44" t="s">
        <v>683</v>
      </c>
    </row>
    <row r="45" spans="1:4" x14ac:dyDescent="0.25">
      <c r="A45" t="s">
        <v>327</v>
      </c>
      <c r="B45" s="21">
        <v>132100098</v>
      </c>
      <c r="C45" s="21">
        <v>132100098</v>
      </c>
      <c r="D45" t="s">
        <v>684</v>
      </c>
    </row>
    <row r="46" spans="1:4" x14ac:dyDescent="0.25">
      <c r="A46" t="s">
        <v>333</v>
      </c>
      <c r="B46" s="21">
        <v>132380022</v>
      </c>
      <c r="C46" s="21">
        <v>132380022</v>
      </c>
      <c r="D46" t="s">
        <v>685</v>
      </c>
    </row>
    <row r="47" spans="1:4" x14ac:dyDescent="0.25">
      <c r="A47" t="s">
        <v>339</v>
      </c>
      <c r="B47" s="21">
        <v>132100020</v>
      </c>
      <c r="C47" s="21">
        <v>132100020</v>
      </c>
      <c r="D47" t="s">
        <v>686</v>
      </c>
    </row>
    <row r="48" spans="1:4" x14ac:dyDescent="0.25">
      <c r="A48" t="s">
        <v>354</v>
      </c>
      <c r="B48" s="21">
        <v>132280056</v>
      </c>
      <c r="C48" s="21">
        <v>132280056</v>
      </c>
      <c r="D48" t="s">
        <v>687</v>
      </c>
    </row>
    <row r="49" spans="1:4" x14ac:dyDescent="0.25">
      <c r="A49" t="s">
        <v>391</v>
      </c>
      <c r="B49" s="21">
        <v>132000025</v>
      </c>
      <c r="C49" s="21">
        <v>132000025</v>
      </c>
      <c r="D49" t="s">
        <v>688</v>
      </c>
    </row>
    <row r="50" spans="1:4" x14ac:dyDescent="0.25">
      <c r="A50" t="s">
        <v>403</v>
      </c>
      <c r="B50" s="21">
        <v>131900019</v>
      </c>
      <c r="C50" s="21">
        <v>131900019</v>
      </c>
      <c r="D50" t="s">
        <v>689</v>
      </c>
    </row>
    <row r="51" spans="1:4" x14ac:dyDescent="0.25">
      <c r="A51" t="s">
        <v>406</v>
      </c>
      <c r="B51" s="21">
        <v>132000004</v>
      </c>
      <c r="C51" s="21">
        <v>132000004</v>
      </c>
      <c r="D51" t="s">
        <v>690</v>
      </c>
    </row>
    <row r="52" spans="1:4" x14ac:dyDescent="0.25">
      <c r="A52" t="s">
        <v>408</v>
      </c>
      <c r="B52" s="21">
        <v>132000012</v>
      </c>
      <c r="C52" s="21">
        <v>132000012</v>
      </c>
      <c r="D52" t="s">
        <v>691</v>
      </c>
    </row>
    <row r="53" spans="1:4" x14ac:dyDescent="0.25">
      <c r="A53" t="s">
        <v>410</v>
      </c>
      <c r="B53" s="21">
        <v>132100015</v>
      </c>
      <c r="C53" s="21">
        <v>132100015</v>
      </c>
      <c r="D53" t="s">
        <v>692</v>
      </c>
    </row>
    <row r="54" spans="1:4" x14ac:dyDescent="0.25">
      <c r="A54" t="s">
        <v>412</v>
      </c>
      <c r="B54" s="21">
        <v>132100017</v>
      </c>
      <c r="C54" s="21">
        <v>132100017</v>
      </c>
      <c r="D54" t="s">
        <v>693</v>
      </c>
    </row>
    <row r="55" spans="1:4" x14ac:dyDescent="0.25">
      <c r="A55" t="s">
        <v>426</v>
      </c>
      <c r="B55" s="21">
        <v>132280109</v>
      </c>
      <c r="C55" s="21">
        <v>132280109</v>
      </c>
      <c r="D55" t="s">
        <v>694</v>
      </c>
    </row>
    <row r="56" spans="1:4" x14ac:dyDescent="0.25">
      <c r="A56" t="s">
        <v>446</v>
      </c>
      <c r="B56" s="21">
        <v>131800019</v>
      </c>
      <c r="C56" s="21">
        <v>131800019</v>
      </c>
      <c r="D56" t="s">
        <v>695</v>
      </c>
    </row>
    <row r="57" spans="1:4" x14ac:dyDescent="0.25">
      <c r="A57" t="s">
        <v>449</v>
      </c>
      <c r="B57" s="21">
        <v>131900005</v>
      </c>
      <c r="C57" s="21">
        <v>131900005</v>
      </c>
      <c r="D57" t="s">
        <v>696</v>
      </c>
    </row>
    <row r="58" spans="1:4" x14ac:dyDescent="0.25">
      <c r="A58" t="s">
        <v>451</v>
      </c>
      <c r="B58" s="21">
        <v>132000002</v>
      </c>
      <c r="C58" s="21">
        <v>132000002</v>
      </c>
      <c r="D58" t="s">
        <v>697</v>
      </c>
    </row>
    <row r="59" spans="1:4" x14ac:dyDescent="0.25">
      <c r="A59" t="s">
        <v>453</v>
      </c>
      <c r="B59" s="21">
        <v>132000026</v>
      </c>
      <c r="C59" s="21">
        <v>132000026</v>
      </c>
      <c r="D59" t="s">
        <v>698</v>
      </c>
    </row>
    <row r="60" spans="1:4" x14ac:dyDescent="0.25">
      <c r="A60" t="s">
        <v>469</v>
      </c>
      <c r="B60" s="21">
        <v>132000034</v>
      </c>
      <c r="C60" s="21">
        <v>132000034</v>
      </c>
      <c r="D60" t="s">
        <v>699</v>
      </c>
    </row>
    <row r="61" spans="1:4" x14ac:dyDescent="0.25">
      <c r="A61" t="s">
        <v>472</v>
      </c>
      <c r="B61" s="21">
        <v>132280090</v>
      </c>
      <c r="C61" s="21">
        <v>132280090</v>
      </c>
      <c r="D61" t="s">
        <v>700</v>
      </c>
    </row>
    <row r="62" spans="1:4" x14ac:dyDescent="0.25">
      <c r="A62" t="s">
        <v>474</v>
      </c>
      <c r="B62" s="21">
        <v>132280086</v>
      </c>
      <c r="C62" s="21">
        <v>132280086</v>
      </c>
      <c r="D62" t="s">
        <v>701</v>
      </c>
    </row>
    <row r="63" spans="1:4" x14ac:dyDescent="0.25">
      <c r="A63" t="s">
        <v>478</v>
      </c>
      <c r="B63" s="21">
        <v>132280110</v>
      </c>
      <c r="C63" s="21">
        <v>132280110</v>
      </c>
      <c r="D63" t="s">
        <v>702</v>
      </c>
    </row>
    <row r="64" spans="1:4" x14ac:dyDescent="0.25">
      <c r="A64" t="s">
        <v>487</v>
      </c>
      <c r="B64" s="21">
        <v>132280119</v>
      </c>
      <c r="C64" s="21">
        <v>132280119</v>
      </c>
      <c r="D64" t="s">
        <v>703</v>
      </c>
    </row>
  </sheetData>
  <phoneticPr fontId="13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194"/>
  <sheetViews>
    <sheetView workbookViewId="0"/>
  </sheetViews>
  <sheetFormatPr defaultColWidth="9" defaultRowHeight="12.5" x14ac:dyDescent="0.25"/>
  <cols>
    <col min="2" max="2" width="15.54296875" style="19" customWidth="1"/>
    <col min="3" max="3" width="15.54296875" customWidth="1"/>
    <col min="4" max="4" width="17.54296875" customWidth="1"/>
  </cols>
  <sheetData>
    <row r="1" spans="1:4" ht="13" x14ac:dyDescent="0.25">
      <c r="C1" t="s">
        <v>704</v>
      </c>
      <c r="D1" s="20" t="s">
        <v>705</v>
      </c>
    </row>
    <row r="2" spans="1:4" x14ac:dyDescent="0.25">
      <c r="A2">
        <v>1</v>
      </c>
      <c r="B2" s="19">
        <v>132100045</v>
      </c>
      <c r="C2" t="s">
        <v>706</v>
      </c>
      <c r="D2" t="e">
        <f>INDEX(#REF!,MATCH('combined sheet'!B2,#REF!,0),7)</f>
        <v>#REF!</v>
      </c>
    </row>
    <row r="3" spans="1:4" x14ac:dyDescent="0.25">
      <c r="A3">
        <v>2</v>
      </c>
      <c r="B3" s="19">
        <v>132100122</v>
      </c>
      <c r="C3" t="s">
        <v>707</v>
      </c>
      <c r="D3" t="e">
        <f>INDEX(#REF!,MATCH('combined sheet'!B3,#REF!,0),7)</f>
        <v>#REF!</v>
      </c>
    </row>
    <row r="4" spans="1:4" x14ac:dyDescent="0.25">
      <c r="A4">
        <v>3</v>
      </c>
      <c r="B4" s="19">
        <v>132280091</v>
      </c>
      <c r="C4" t="s">
        <v>708</v>
      </c>
      <c r="D4" t="e">
        <f>INDEX(#REF!,MATCH('combined sheet'!B4,#REF!,0),7)</f>
        <v>#REF!</v>
      </c>
    </row>
    <row r="5" spans="1:4" x14ac:dyDescent="0.25">
      <c r="A5">
        <v>4</v>
      </c>
      <c r="B5" s="19">
        <v>132100034</v>
      </c>
      <c r="C5" t="s">
        <v>709</v>
      </c>
      <c r="D5" t="e">
        <f>INDEX(#REF!,MATCH('combined sheet'!B5,#REF!,0),7)</f>
        <v>#REF!</v>
      </c>
    </row>
    <row r="6" spans="1:4" x14ac:dyDescent="0.25">
      <c r="A6">
        <v>5</v>
      </c>
      <c r="B6" s="19">
        <v>132280029</v>
      </c>
      <c r="C6" t="s">
        <v>710</v>
      </c>
      <c r="D6" t="e">
        <f>INDEX(#REF!,MATCH('combined sheet'!B6,#REF!,0),7)</f>
        <v>#REF!</v>
      </c>
    </row>
    <row r="7" spans="1:4" x14ac:dyDescent="0.25">
      <c r="A7">
        <v>6</v>
      </c>
      <c r="B7" s="19">
        <v>132280049</v>
      </c>
      <c r="C7" t="s">
        <v>711</v>
      </c>
      <c r="D7" t="e">
        <f>INDEX(#REF!,MATCH('combined sheet'!B7,#REF!,0),7)</f>
        <v>#REF!</v>
      </c>
    </row>
    <row r="8" spans="1:4" x14ac:dyDescent="0.25">
      <c r="A8">
        <v>7</v>
      </c>
      <c r="B8" s="19">
        <v>132280066</v>
      </c>
      <c r="C8" t="s">
        <v>712</v>
      </c>
      <c r="D8" t="e">
        <f>INDEX(#REF!,MATCH('combined sheet'!B8,#REF!,0),7)</f>
        <v>#REF!</v>
      </c>
    </row>
    <row r="9" spans="1:4" x14ac:dyDescent="0.25">
      <c r="A9">
        <v>8</v>
      </c>
      <c r="B9" s="19">
        <v>102101248</v>
      </c>
      <c r="C9" t="s">
        <v>713</v>
      </c>
      <c r="D9" t="e">
        <f>INDEX(#REF!,MATCH('combined sheet'!B9,#REF!,0),7)</f>
        <v>#REF!</v>
      </c>
    </row>
    <row r="10" spans="1:4" x14ac:dyDescent="0.25">
      <c r="A10">
        <v>9</v>
      </c>
      <c r="B10" s="19">
        <v>102101181</v>
      </c>
      <c r="C10" t="s">
        <v>714</v>
      </c>
      <c r="D10" t="e">
        <f>INDEX(#REF!,MATCH('combined sheet'!B10,#REF!,0),7)</f>
        <v>#REF!</v>
      </c>
    </row>
    <row r="11" spans="1:4" x14ac:dyDescent="0.25">
      <c r="A11">
        <v>10</v>
      </c>
      <c r="B11" s="19">
        <v>102101316</v>
      </c>
      <c r="C11" t="s">
        <v>715</v>
      </c>
      <c r="D11" t="e">
        <f>INDEX(#REF!,MATCH('combined sheet'!B11,#REF!,0),7)</f>
        <v>#REF!</v>
      </c>
    </row>
    <row r="12" spans="1:4" x14ac:dyDescent="0.25">
      <c r="A12">
        <v>11</v>
      </c>
      <c r="B12" s="19">
        <v>102101367</v>
      </c>
      <c r="C12" t="s">
        <v>716</v>
      </c>
      <c r="D12" t="e">
        <f>INDEX(#REF!,MATCH('combined sheet'!B12,#REF!,0),7)</f>
        <v>#REF!</v>
      </c>
    </row>
    <row r="13" spans="1:4" x14ac:dyDescent="0.25">
      <c r="A13">
        <v>12</v>
      </c>
      <c r="B13" s="19">
        <v>132100090</v>
      </c>
      <c r="C13" t="s">
        <v>717</v>
      </c>
      <c r="D13" t="e">
        <f>INDEX(#REF!,MATCH('combined sheet'!B13,#REF!,0),7)</f>
        <v>#REF!</v>
      </c>
    </row>
    <row r="14" spans="1:4" x14ac:dyDescent="0.25">
      <c r="A14">
        <v>13</v>
      </c>
      <c r="B14" s="19">
        <v>132100113</v>
      </c>
      <c r="C14" t="s">
        <v>718</v>
      </c>
      <c r="D14" t="e">
        <f>INDEX(#REF!,MATCH('combined sheet'!B14,#REF!,0),7)</f>
        <v>#REF!</v>
      </c>
    </row>
    <row r="15" spans="1:4" x14ac:dyDescent="0.25">
      <c r="A15">
        <v>14</v>
      </c>
      <c r="B15" s="19">
        <v>132100114</v>
      </c>
      <c r="C15" t="s">
        <v>719</v>
      </c>
      <c r="D15" t="e">
        <f>INDEX(#REF!,MATCH('combined sheet'!B15,#REF!,0),7)</f>
        <v>#REF!</v>
      </c>
    </row>
    <row r="16" spans="1:4" x14ac:dyDescent="0.25">
      <c r="A16">
        <v>15</v>
      </c>
      <c r="B16" s="19">
        <v>132100136</v>
      </c>
      <c r="C16" t="s">
        <v>720</v>
      </c>
      <c r="D16" t="e">
        <f>INDEX(#REF!,MATCH('combined sheet'!B16,#REF!,0),7)</f>
        <v>#REF!</v>
      </c>
    </row>
    <row r="17" spans="1:4" x14ac:dyDescent="0.25">
      <c r="A17">
        <v>16</v>
      </c>
      <c r="B17" s="19">
        <v>132100139</v>
      </c>
      <c r="C17" t="s">
        <v>721</v>
      </c>
      <c r="D17" t="e">
        <f>INDEX(#REF!,MATCH('combined sheet'!B17,#REF!,0),7)</f>
        <v>#REF!</v>
      </c>
    </row>
    <row r="18" spans="1:4" x14ac:dyDescent="0.25">
      <c r="A18">
        <v>17</v>
      </c>
      <c r="B18" s="19">
        <v>132280011</v>
      </c>
      <c r="C18" t="s">
        <v>722</v>
      </c>
      <c r="D18" t="e">
        <f>INDEX(#REF!,MATCH('combined sheet'!B18,#REF!,0),7)</f>
        <v>#REF!</v>
      </c>
    </row>
    <row r="19" spans="1:4" x14ac:dyDescent="0.25">
      <c r="A19">
        <v>18</v>
      </c>
      <c r="B19" s="19">
        <v>132280012</v>
      </c>
      <c r="C19" t="s">
        <v>723</v>
      </c>
      <c r="D19" t="e">
        <f>INDEX(#REF!,MATCH('combined sheet'!B19,#REF!,0),7)</f>
        <v>#REF!</v>
      </c>
    </row>
    <row r="20" spans="1:4" x14ac:dyDescent="0.25">
      <c r="A20">
        <v>19</v>
      </c>
      <c r="B20" s="19">
        <v>132280106</v>
      </c>
      <c r="C20" t="s">
        <v>724</v>
      </c>
      <c r="D20" t="e">
        <f>INDEX(#REF!,MATCH('combined sheet'!B20,#REF!,0),7)</f>
        <v>#REF!</v>
      </c>
    </row>
    <row r="21" spans="1:4" x14ac:dyDescent="0.25">
      <c r="A21">
        <v>20</v>
      </c>
      <c r="B21" s="19">
        <v>132280107</v>
      </c>
      <c r="C21" t="s">
        <v>725</v>
      </c>
      <c r="D21" t="e">
        <f>INDEX(#REF!,MATCH('combined sheet'!B21,#REF!,0),7)</f>
        <v>#REF!</v>
      </c>
    </row>
    <row r="22" spans="1:4" x14ac:dyDescent="0.25">
      <c r="A22">
        <v>21</v>
      </c>
      <c r="B22" s="19">
        <v>132280114</v>
      </c>
      <c r="C22" t="s">
        <v>726</v>
      </c>
      <c r="D22" t="e">
        <f>INDEX(#REF!,MATCH('combined sheet'!B22,#REF!,0),7)</f>
        <v>#REF!</v>
      </c>
    </row>
    <row r="23" spans="1:4" x14ac:dyDescent="0.25">
      <c r="A23">
        <v>22</v>
      </c>
      <c r="B23" s="19">
        <v>132280115</v>
      </c>
      <c r="C23" t="s">
        <v>727</v>
      </c>
      <c r="D23" t="e">
        <f>INDEX(#REF!,MATCH('combined sheet'!B23,#REF!,0),7)</f>
        <v>#REF!</v>
      </c>
    </row>
    <row r="24" spans="1:4" x14ac:dyDescent="0.25">
      <c r="A24">
        <v>23</v>
      </c>
      <c r="B24" s="19">
        <v>132280004</v>
      </c>
      <c r="C24" t="s">
        <v>728</v>
      </c>
      <c r="D24" t="e">
        <f>INDEX(#REF!,MATCH('combined sheet'!B24,#REF!,0),7)</f>
        <v>#REF!</v>
      </c>
    </row>
    <row r="25" spans="1:4" x14ac:dyDescent="0.25">
      <c r="A25">
        <v>24</v>
      </c>
      <c r="B25" s="19">
        <v>102101182</v>
      </c>
      <c r="C25" t="s">
        <v>729</v>
      </c>
      <c r="D25" t="e">
        <f>INDEX(#REF!,MATCH('combined sheet'!B25,#REF!,0),7)</f>
        <v>#REF!</v>
      </c>
    </row>
    <row r="26" spans="1:4" x14ac:dyDescent="0.25">
      <c r="A26">
        <v>25</v>
      </c>
      <c r="B26" s="19">
        <v>102101755</v>
      </c>
      <c r="C26" t="s">
        <v>730</v>
      </c>
      <c r="D26" t="e">
        <f>INDEX(#REF!,MATCH('combined sheet'!B26,#REF!,0),7)</f>
        <v>#REF!</v>
      </c>
    </row>
    <row r="27" spans="1:4" x14ac:dyDescent="0.25">
      <c r="A27">
        <v>26</v>
      </c>
      <c r="B27" s="19">
        <v>102103178</v>
      </c>
      <c r="C27" t="s">
        <v>731</v>
      </c>
      <c r="D27" t="e">
        <f>INDEX(#REF!,MATCH('combined sheet'!B27,#REF!,0),7)</f>
        <v>#REF!</v>
      </c>
    </row>
    <row r="28" spans="1:4" x14ac:dyDescent="0.25">
      <c r="A28">
        <v>27</v>
      </c>
      <c r="B28" s="19">
        <v>102103239</v>
      </c>
      <c r="C28" t="s">
        <v>732</v>
      </c>
      <c r="D28" t="e">
        <f>INDEX(#REF!,MATCH('combined sheet'!B28,#REF!,0),7)</f>
        <v>#REF!</v>
      </c>
    </row>
    <row r="29" spans="1:4" x14ac:dyDescent="0.25">
      <c r="A29">
        <v>28</v>
      </c>
      <c r="B29" s="19">
        <v>102101436</v>
      </c>
      <c r="C29" t="s">
        <v>733</v>
      </c>
      <c r="D29" t="e">
        <f>INDEX(#REF!,MATCH('combined sheet'!B29,#REF!,0),7)</f>
        <v>#REF!</v>
      </c>
    </row>
    <row r="30" spans="1:4" x14ac:dyDescent="0.25">
      <c r="A30">
        <v>29</v>
      </c>
      <c r="B30" s="19">
        <v>102280642</v>
      </c>
      <c r="C30" t="s">
        <v>734</v>
      </c>
      <c r="D30" t="e">
        <f>INDEX(#REF!,MATCH('combined sheet'!B30,#REF!,0),7)</f>
        <v>#REF!</v>
      </c>
    </row>
    <row r="31" spans="1:4" x14ac:dyDescent="0.25">
      <c r="A31">
        <v>30</v>
      </c>
      <c r="B31" s="19">
        <v>132280060</v>
      </c>
      <c r="C31" t="s">
        <v>735</v>
      </c>
      <c r="D31" t="e">
        <f>INDEX(#REF!,MATCH('combined sheet'!B31,#REF!,0),7)</f>
        <v>#REF!</v>
      </c>
    </row>
    <row r="32" spans="1:4" x14ac:dyDescent="0.25">
      <c r="A32">
        <v>31</v>
      </c>
      <c r="B32" s="19">
        <v>102282463</v>
      </c>
      <c r="C32" t="s">
        <v>736</v>
      </c>
      <c r="D32" t="e">
        <f>INDEX(#REF!,MATCH('combined sheet'!B32,#REF!,0),7)</f>
        <v>#REF!</v>
      </c>
    </row>
    <row r="33" spans="1:4" x14ac:dyDescent="0.25">
      <c r="A33">
        <v>32</v>
      </c>
      <c r="B33" s="19">
        <v>102101435</v>
      </c>
      <c r="C33" t="s">
        <v>737</v>
      </c>
      <c r="D33" t="e">
        <f>INDEX(#REF!,MATCH('combined sheet'!B33,#REF!,0),7)</f>
        <v>#REF!</v>
      </c>
    </row>
    <row r="34" spans="1:4" x14ac:dyDescent="0.25">
      <c r="A34">
        <v>33</v>
      </c>
      <c r="B34" s="19">
        <v>132100082</v>
      </c>
      <c r="C34" t="s">
        <v>738</v>
      </c>
      <c r="D34" t="e">
        <f>INDEX(#REF!,MATCH('combined sheet'!B34,#REF!,0),7)</f>
        <v>#REF!</v>
      </c>
    </row>
    <row r="35" spans="1:4" x14ac:dyDescent="0.25">
      <c r="A35">
        <v>34</v>
      </c>
      <c r="B35" s="19">
        <v>132100138</v>
      </c>
      <c r="C35" t="s">
        <v>739</v>
      </c>
      <c r="D35" t="e">
        <f>INDEX(#REF!,MATCH('combined sheet'!B35,#REF!,0),7)</f>
        <v>#REF!</v>
      </c>
    </row>
    <row r="36" spans="1:4" x14ac:dyDescent="0.25">
      <c r="A36">
        <v>35</v>
      </c>
      <c r="B36" s="19">
        <v>132280016</v>
      </c>
      <c r="C36" t="s">
        <v>740</v>
      </c>
      <c r="D36" t="e">
        <f>INDEX(#REF!,MATCH('combined sheet'!B36,#REF!,0),7)</f>
        <v>#REF!</v>
      </c>
    </row>
    <row r="37" spans="1:4" x14ac:dyDescent="0.25">
      <c r="A37">
        <v>36</v>
      </c>
      <c r="B37" s="19">
        <v>132280048</v>
      </c>
      <c r="C37" t="s">
        <v>741</v>
      </c>
      <c r="D37" t="e">
        <f>INDEX(#REF!,MATCH('combined sheet'!B37,#REF!,0),7)</f>
        <v>#REF!</v>
      </c>
    </row>
    <row r="38" spans="1:4" x14ac:dyDescent="0.25">
      <c r="A38">
        <v>37</v>
      </c>
      <c r="B38" s="19">
        <v>132380008</v>
      </c>
      <c r="C38" t="s">
        <v>742</v>
      </c>
      <c r="D38" t="e">
        <f>INDEX(#REF!,MATCH('combined sheet'!B38,#REF!,0),7)</f>
        <v>#REF!</v>
      </c>
    </row>
    <row r="39" spans="1:4" x14ac:dyDescent="0.25">
      <c r="A39">
        <v>38</v>
      </c>
      <c r="B39" s="19">
        <v>102101134</v>
      </c>
      <c r="C39" t="s">
        <v>743</v>
      </c>
      <c r="D39" t="e">
        <f>INDEX(#REF!,MATCH('combined sheet'!B39,#REF!,0),7)</f>
        <v>#REF!</v>
      </c>
    </row>
    <row r="40" spans="1:4" x14ac:dyDescent="0.25">
      <c r="A40">
        <v>39</v>
      </c>
      <c r="B40" s="19">
        <v>102101118</v>
      </c>
      <c r="C40" t="s">
        <v>744</v>
      </c>
      <c r="D40" t="e">
        <f>INDEX(#REF!,MATCH('combined sheet'!B40,#REF!,0),7)</f>
        <v>#REF!</v>
      </c>
    </row>
    <row r="41" spans="1:4" x14ac:dyDescent="0.25">
      <c r="A41">
        <v>40</v>
      </c>
      <c r="B41" s="19">
        <v>102102078</v>
      </c>
      <c r="C41" t="s">
        <v>745</v>
      </c>
      <c r="D41" t="e">
        <f>INDEX(#REF!,MATCH('combined sheet'!B41,#REF!,0),7)</f>
        <v>#REF!</v>
      </c>
    </row>
    <row r="42" spans="1:4" x14ac:dyDescent="0.25">
      <c r="A42">
        <v>41</v>
      </c>
      <c r="B42" s="19">
        <v>132100063</v>
      </c>
      <c r="C42" t="s">
        <v>746</v>
      </c>
      <c r="D42" t="e">
        <f>INDEX(#REF!,MATCH('combined sheet'!B42,#REF!,0),7)</f>
        <v>#REF!</v>
      </c>
    </row>
    <row r="43" spans="1:4" x14ac:dyDescent="0.25">
      <c r="A43">
        <v>42</v>
      </c>
      <c r="B43" s="19">
        <v>102102307</v>
      </c>
      <c r="C43" t="s">
        <v>747</v>
      </c>
      <c r="D43" t="e">
        <f>INDEX(#REF!,MATCH('combined sheet'!B43,#REF!,0),7)</f>
        <v>#REF!</v>
      </c>
    </row>
    <row r="44" spans="1:4" x14ac:dyDescent="0.25">
      <c r="A44">
        <v>43</v>
      </c>
      <c r="B44" s="19">
        <v>132100040</v>
      </c>
      <c r="C44" t="s">
        <v>748</v>
      </c>
      <c r="D44" t="e">
        <f>INDEX(#REF!,MATCH('combined sheet'!B44,#REF!,0),7)</f>
        <v>#REF!</v>
      </c>
    </row>
    <row r="45" spans="1:4" x14ac:dyDescent="0.25">
      <c r="A45">
        <v>44</v>
      </c>
      <c r="B45" s="19">
        <v>132100126</v>
      </c>
      <c r="C45" t="s">
        <v>749</v>
      </c>
      <c r="D45" t="e">
        <f>INDEX(#REF!,MATCH('combined sheet'!B45,#REF!,0),7)</f>
        <v>#REF!</v>
      </c>
    </row>
    <row r="46" spans="1:4" x14ac:dyDescent="0.25">
      <c r="A46">
        <v>45</v>
      </c>
      <c r="B46" s="19">
        <v>132100085</v>
      </c>
      <c r="C46" t="s">
        <v>750</v>
      </c>
      <c r="D46" t="e">
        <f>INDEX(#REF!,MATCH('combined sheet'!B46,#REF!,0),7)</f>
        <v>#REF!</v>
      </c>
    </row>
    <row r="47" spans="1:4" ht="14.5" x14ac:dyDescent="0.4">
      <c r="A47">
        <v>46</v>
      </c>
      <c r="B47" s="19">
        <v>12381086</v>
      </c>
      <c r="C47" t="s">
        <v>751</v>
      </c>
      <c r="D47" t="e">
        <f>INDEX(#REF!,MATCH('combined sheet'!B47,#REF!,0),7)</f>
        <v>#REF!</v>
      </c>
    </row>
    <row r="48" spans="1:4" x14ac:dyDescent="0.25">
      <c r="A48">
        <v>47</v>
      </c>
      <c r="B48" s="19">
        <v>132100076</v>
      </c>
      <c r="C48" t="s">
        <v>752</v>
      </c>
      <c r="D48" t="e">
        <f>INDEX(#REF!,MATCH('combined sheet'!B48,#REF!,0),7)</f>
        <v>#REF!</v>
      </c>
    </row>
    <row r="49" spans="1:4" x14ac:dyDescent="0.25">
      <c r="A49">
        <v>48</v>
      </c>
      <c r="B49" s="19">
        <v>132100102</v>
      </c>
      <c r="C49" t="s">
        <v>753</v>
      </c>
      <c r="D49" t="e">
        <f>INDEX(#REF!,MATCH('combined sheet'!B49,#REF!,0),7)</f>
        <v>#REF!</v>
      </c>
    </row>
    <row r="50" spans="1:4" x14ac:dyDescent="0.25">
      <c r="A50">
        <v>49</v>
      </c>
      <c r="B50" s="19">
        <v>132280054</v>
      </c>
      <c r="C50" t="s">
        <v>754</v>
      </c>
      <c r="D50" t="e">
        <f>INDEX(#REF!,MATCH('combined sheet'!B50,#REF!,0),7)</f>
        <v>#REF!</v>
      </c>
    </row>
    <row r="51" spans="1:4" x14ac:dyDescent="0.25">
      <c r="A51">
        <v>50</v>
      </c>
      <c r="B51" s="19">
        <v>132280103</v>
      </c>
      <c r="C51" t="s">
        <v>755</v>
      </c>
      <c r="D51" t="e">
        <f>INDEX(#REF!,MATCH('combined sheet'!B51,#REF!,0),7)</f>
        <v>#REF!</v>
      </c>
    </row>
    <row r="52" spans="1:4" x14ac:dyDescent="0.25">
      <c r="A52">
        <v>51</v>
      </c>
      <c r="B52" s="19">
        <v>102103332</v>
      </c>
      <c r="C52" t="s">
        <v>756</v>
      </c>
      <c r="D52" t="e">
        <f>INDEX(#REF!,MATCH('combined sheet'!B52,#REF!,0),7)</f>
        <v>#REF!</v>
      </c>
    </row>
    <row r="53" spans="1:4" x14ac:dyDescent="0.25">
      <c r="A53">
        <v>52</v>
      </c>
      <c r="B53" s="19">
        <v>102280953</v>
      </c>
      <c r="C53" t="s">
        <v>757</v>
      </c>
      <c r="D53" t="e">
        <f>INDEX(#REF!,MATCH('combined sheet'!B53,#REF!,0),7)</f>
        <v>#REF!</v>
      </c>
    </row>
    <row r="54" spans="1:4" x14ac:dyDescent="0.25">
      <c r="A54">
        <v>53</v>
      </c>
      <c r="B54" s="19">
        <v>132100133</v>
      </c>
      <c r="C54" t="s">
        <v>758</v>
      </c>
      <c r="D54" t="e">
        <f>INDEX(#REF!,MATCH('combined sheet'!B54,#REF!,0),7)</f>
        <v>#REF!</v>
      </c>
    </row>
    <row r="55" spans="1:4" x14ac:dyDescent="0.25">
      <c r="A55">
        <v>54</v>
      </c>
      <c r="B55" s="19">
        <v>132100035</v>
      </c>
      <c r="C55" t="s">
        <v>759</v>
      </c>
      <c r="D55" t="e">
        <f>INDEX(#REF!,MATCH('combined sheet'!B55,#REF!,0),7)</f>
        <v>#REF!</v>
      </c>
    </row>
    <row r="56" spans="1:4" x14ac:dyDescent="0.25">
      <c r="A56">
        <v>55</v>
      </c>
      <c r="B56" s="19">
        <v>102280545</v>
      </c>
      <c r="C56" t="s">
        <v>760</v>
      </c>
      <c r="D56" t="e">
        <f>INDEX(#REF!,MATCH('combined sheet'!B56,#REF!,0),7)</f>
        <v>#REF!</v>
      </c>
    </row>
    <row r="57" spans="1:4" x14ac:dyDescent="0.25">
      <c r="A57">
        <v>56</v>
      </c>
      <c r="B57" s="19">
        <v>132280006</v>
      </c>
      <c r="C57" t="s">
        <v>761</v>
      </c>
      <c r="D57" t="e">
        <f>INDEX(#REF!,MATCH('combined sheet'!B57,#REF!,0),7)</f>
        <v>#REF!</v>
      </c>
    </row>
    <row r="58" spans="1:4" x14ac:dyDescent="0.25">
      <c r="A58">
        <v>57</v>
      </c>
      <c r="B58" s="19">
        <v>132100096</v>
      </c>
      <c r="C58" t="s">
        <v>762</v>
      </c>
      <c r="D58" t="e">
        <f>INDEX(#REF!,MATCH('combined sheet'!B58,#REF!,0),7)</f>
        <v>#REF!</v>
      </c>
    </row>
    <row r="59" spans="1:4" x14ac:dyDescent="0.25">
      <c r="A59">
        <v>58</v>
      </c>
      <c r="B59" s="19">
        <v>132280080</v>
      </c>
      <c r="C59" t="s">
        <v>763</v>
      </c>
      <c r="D59" t="e">
        <f>INDEX(#REF!,MATCH('combined sheet'!B59,#REF!,0),7)</f>
        <v>#REF!</v>
      </c>
    </row>
    <row r="60" spans="1:4" x14ac:dyDescent="0.25">
      <c r="A60">
        <v>59</v>
      </c>
      <c r="B60" s="19">
        <v>132380017</v>
      </c>
      <c r="C60" t="s">
        <v>764</v>
      </c>
      <c r="D60" t="e">
        <f>INDEX(#REF!,MATCH('combined sheet'!B60,#REF!,0),7)</f>
        <v>#REF!</v>
      </c>
    </row>
    <row r="61" spans="1:4" x14ac:dyDescent="0.25">
      <c r="A61">
        <v>60</v>
      </c>
      <c r="B61" s="19">
        <v>132100150</v>
      </c>
      <c r="C61" t="s">
        <v>765</v>
      </c>
      <c r="D61" t="e">
        <f>INDEX(#REF!,MATCH('combined sheet'!B61,#REF!,0),7)</f>
        <v>#REF!</v>
      </c>
    </row>
    <row r="62" spans="1:4" x14ac:dyDescent="0.25">
      <c r="A62">
        <v>61</v>
      </c>
      <c r="B62" s="19">
        <v>132100087</v>
      </c>
      <c r="C62" t="s">
        <v>766</v>
      </c>
      <c r="D62" t="e">
        <f>INDEX(#REF!,MATCH('combined sheet'!B62,#REF!,0),7)</f>
        <v>#REF!</v>
      </c>
    </row>
    <row r="63" spans="1:4" x14ac:dyDescent="0.25">
      <c r="A63">
        <v>62</v>
      </c>
      <c r="B63" s="19">
        <v>102103318</v>
      </c>
      <c r="C63" t="s">
        <v>767</v>
      </c>
      <c r="D63" t="e">
        <f>INDEX(#REF!,MATCH('combined sheet'!B63,#REF!,0),7)</f>
        <v>#REF!</v>
      </c>
    </row>
    <row r="64" spans="1:4" x14ac:dyDescent="0.25">
      <c r="A64">
        <v>63</v>
      </c>
      <c r="B64" s="19">
        <v>132100080</v>
      </c>
      <c r="C64" t="s">
        <v>768</v>
      </c>
      <c r="D64" t="e">
        <f>INDEX(#REF!,MATCH('combined sheet'!B64,#REF!,0),7)</f>
        <v>#REF!</v>
      </c>
    </row>
    <row r="65" spans="1:4" x14ac:dyDescent="0.25">
      <c r="A65">
        <v>64</v>
      </c>
      <c r="B65" s="19">
        <v>132100086</v>
      </c>
      <c r="C65" t="s">
        <v>769</v>
      </c>
      <c r="D65" t="e">
        <f>INDEX(#REF!,MATCH('combined sheet'!B65,#REF!,0),7)</f>
        <v>#REF!</v>
      </c>
    </row>
    <row r="66" spans="1:4" x14ac:dyDescent="0.25">
      <c r="A66">
        <v>65</v>
      </c>
      <c r="B66" s="19">
        <v>132100097</v>
      </c>
      <c r="C66" t="s">
        <v>770</v>
      </c>
      <c r="D66" t="e">
        <f>INDEX(#REF!,MATCH('combined sheet'!B66,#REF!,0),7)</f>
        <v>#REF!</v>
      </c>
    </row>
    <row r="67" spans="1:4" x14ac:dyDescent="0.25">
      <c r="A67">
        <v>66</v>
      </c>
      <c r="B67" s="19">
        <v>132100155</v>
      </c>
      <c r="C67" t="s">
        <v>771</v>
      </c>
      <c r="D67" t="e">
        <f>INDEX(#REF!,MATCH('combined sheet'!B67,#REF!,0),7)</f>
        <v>#REF!</v>
      </c>
    </row>
    <row r="68" spans="1:4" x14ac:dyDescent="0.25">
      <c r="A68">
        <v>67</v>
      </c>
      <c r="B68" s="19">
        <v>132280081</v>
      </c>
      <c r="C68" t="s">
        <v>772</v>
      </c>
      <c r="D68" t="e">
        <f>INDEX(#REF!,MATCH('combined sheet'!B68,#REF!,0),7)</f>
        <v>#REF!</v>
      </c>
    </row>
    <row r="69" spans="1:4" x14ac:dyDescent="0.25">
      <c r="A69">
        <v>68</v>
      </c>
      <c r="B69" s="19">
        <v>132100052</v>
      </c>
      <c r="C69" t="s">
        <v>773</v>
      </c>
      <c r="D69" t="e">
        <f>INDEX(#REF!,MATCH('combined sheet'!B69,#REF!,0),7)</f>
        <v>#REF!</v>
      </c>
    </row>
    <row r="70" spans="1:4" x14ac:dyDescent="0.25">
      <c r="A70">
        <v>69</v>
      </c>
      <c r="B70" s="19">
        <v>132100057</v>
      </c>
      <c r="C70" t="s">
        <v>774</v>
      </c>
      <c r="D70" t="e">
        <f>INDEX(#REF!,MATCH('combined sheet'!B70,#REF!,0),7)</f>
        <v>#REF!</v>
      </c>
    </row>
    <row r="71" spans="1:4" x14ac:dyDescent="0.25">
      <c r="A71">
        <v>70</v>
      </c>
      <c r="B71" s="19">
        <v>132100084</v>
      </c>
      <c r="C71" t="s">
        <v>775</v>
      </c>
      <c r="D71" t="e">
        <f>INDEX(#REF!,MATCH('combined sheet'!B71,#REF!,0),7)</f>
        <v>#REF!</v>
      </c>
    </row>
    <row r="72" spans="1:4" x14ac:dyDescent="0.25">
      <c r="A72">
        <v>71</v>
      </c>
      <c r="B72" s="19">
        <v>132100156</v>
      </c>
      <c r="C72" t="s">
        <v>776</v>
      </c>
      <c r="D72" t="e">
        <f>INDEX(#REF!,MATCH('combined sheet'!B72,#REF!,0),7)</f>
        <v>#REF!</v>
      </c>
    </row>
    <row r="73" spans="1:4" x14ac:dyDescent="0.25">
      <c r="A73">
        <v>72</v>
      </c>
      <c r="B73" s="19">
        <v>132280007</v>
      </c>
      <c r="C73" t="s">
        <v>777</v>
      </c>
      <c r="D73" t="e">
        <f>INDEX(#REF!,MATCH('combined sheet'!B73,#REF!,0),7)</f>
        <v>#REF!</v>
      </c>
    </row>
    <row r="74" spans="1:4" x14ac:dyDescent="0.25">
      <c r="A74">
        <v>73</v>
      </c>
      <c r="B74" s="19">
        <v>132280085</v>
      </c>
      <c r="C74" t="s">
        <v>778</v>
      </c>
      <c r="D74" t="e">
        <f>INDEX(#REF!,MATCH('combined sheet'!B74,#REF!,0),7)</f>
        <v>#REF!</v>
      </c>
    </row>
    <row r="75" spans="1:4" x14ac:dyDescent="0.25">
      <c r="A75">
        <v>74</v>
      </c>
      <c r="B75" s="19">
        <v>102100964</v>
      </c>
      <c r="C75" t="s">
        <v>779</v>
      </c>
      <c r="D75" t="e">
        <f>INDEX(#REF!,MATCH('combined sheet'!B75,#REF!,0),7)</f>
        <v>#REF!</v>
      </c>
    </row>
    <row r="76" spans="1:4" x14ac:dyDescent="0.25">
      <c r="A76">
        <v>75</v>
      </c>
      <c r="B76" s="19">
        <v>132100111</v>
      </c>
      <c r="C76" t="s">
        <v>780</v>
      </c>
      <c r="D76" t="e">
        <f>INDEX(#REF!,MATCH('combined sheet'!B76,#REF!,0),7)</f>
        <v>#REF!</v>
      </c>
    </row>
    <row r="77" spans="1:4" x14ac:dyDescent="0.25">
      <c r="A77">
        <v>76</v>
      </c>
      <c r="B77" s="19">
        <v>102280300</v>
      </c>
      <c r="C77" t="s">
        <v>781</v>
      </c>
      <c r="D77" t="e">
        <f>INDEX(#REF!,MATCH('combined sheet'!B77,#REF!,0),7)</f>
        <v>#REF!</v>
      </c>
    </row>
    <row r="78" spans="1:4" x14ac:dyDescent="0.25">
      <c r="A78">
        <v>77</v>
      </c>
      <c r="B78" s="19">
        <v>102281065</v>
      </c>
      <c r="C78" t="s">
        <v>782</v>
      </c>
      <c r="D78" t="e">
        <f>INDEX(#REF!,MATCH('combined sheet'!B78,#REF!,0),7)</f>
        <v>#REF!</v>
      </c>
    </row>
    <row r="79" spans="1:4" x14ac:dyDescent="0.25">
      <c r="A79">
        <v>78</v>
      </c>
      <c r="B79" s="19">
        <v>82101475</v>
      </c>
      <c r="C79" t="s">
        <v>783</v>
      </c>
      <c r="D79" t="e">
        <f>INDEX(#REF!,MATCH('combined sheet'!B79,#REF!,0),7)</f>
        <v>#REF!</v>
      </c>
    </row>
    <row r="80" spans="1:4" x14ac:dyDescent="0.25">
      <c r="A80">
        <v>79</v>
      </c>
      <c r="B80" s="19">
        <v>132100129</v>
      </c>
      <c r="C80" t="s">
        <v>784</v>
      </c>
      <c r="D80" t="e">
        <f>INDEX(#REF!,MATCH('combined sheet'!B80,#REF!,0),7)</f>
        <v>#REF!</v>
      </c>
    </row>
    <row r="81" spans="1:4" x14ac:dyDescent="0.25">
      <c r="A81">
        <v>80</v>
      </c>
      <c r="B81" s="19">
        <v>102103079</v>
      </c>
      <c r="C81" t="s">
        <v>785</v>
      </c>
      <c r="D81" t="e">
        <f>INDEX(#REF!,MATCH('combined sheet'!B81,#REF!,0),7)</f>
        <v>#REF!</v>
      </c>
    </row>
    <row r="82" spans="1:4" x14ac:dyDescent="0.25">
      <c r="A82">
        <v>81</v>
      </c>
      <c r="B82" s="19">
        <v>102280517</v>
      </c>
      <c r="C82" t="s">
        <v>786</v>
      </c>
      <c r="D82" t="e">
        <f>INDEX(#REF!,MATCH('combined sheet'!B82,#REF!,0),7)</f>
        <v>#REF!</v>
      </c>
    </row>
    <row r="83" spans="1:4" x14ac:dyDescent="0.25">
      <c r="A83">
        <v>82</v>
      </c>
      <c r="B83" s="19">
        <v>102281246</v>
      </c>
      <c r="C83" t="s">
        <v>787</v>
      </c>
      <c r="D83" t="e">
        <f>INDEX(#REF!,MATCH('combined sheet'!B83,#REF!,0),7)</f>
        <v>#REF!</v>
      </c>
    </row>
    <row r="84" spans="1:4" x14ac:dyDescent="0.25">
      <c r="A84">
        <v>83</v>
      </c>
      <c r="B84" s="19">
        <v>102282534</v>
      </c>
      <c r="C84" t="s">
        <v>788</v>
      </c>
      <c r="D84" t="e">
        <f>INDEX(#REF!,MATCH('combined sheet'!B84,#REF!,0),7)</f>
        <v>#REF!</v>
      </c>
    </row>
    <row r="85" spans="1:4" x14ac:dyDescent="0.25">
      <c r="A85">
        <v>84</v>
      </c>
      <c r="B85" s="19">
        <v>132100059</v>
      </c>
      <c r="C85" t="s">
        <v>789</v>
      </c>
      <c r="D85" t="e">
        <f>INDEX(#REF!,MATCH('combined sheet'!B85,#REF!,0),7)</f>
        <v>#REF!</v>
      </c>
    </row>
    <row r="86" spans="1:4" x14ac:dyDescent="0.25">
      <c r="A86">
        <v>85</v>
      </c>
      <c r="B86" s="19">
        <v>132280014</v>
      </c>
      <c r="C86" t="s">
        <v>790</v>
      </c>
      <c r="D86" t="e">
        <f>INDEX(#REF!,MATCH('combined sheet'!B86,#REF!,0),7)</f>
        <v>#REF!</v>
      </c>
    </row>
    <row r="87" spans="1:4" x14ac:dyDescent="0.25">
      <c r="A87">
        <v>86</v>
      </c>
      <c r="B87" s="19">
        <v>132100053</v>
      </c>
      <c r="C87" t="s">
        <v>791</v>
      </c>
      <c r="D87" t="e">
        <f>INDEX(#REF!,MATCH('combined sheet'!B87,#REF!,0),7)</f>
        <v>#REF!</v>
      </c>
    </row>
    <row r="88" spans="1:4" x14ac:dyDescent="0.25">
      <c r="A88">
        <v>87</v>
      </c>
      <c r="B88" s="19">
        <v>132100135</v>
      </c>
      <c r="C88" t="s">
        <v>792</v>
      </c>
      <c r="D88" t="e">
        <f>INDEX(#REF!,MATCH('combined sheet'!B88,#REF!,0),7)</f>
        <v>#REF!</v>
      </c>
    </row>
    <row r="89" spans="1:4" x14ac:dyDescent="0.25">
      <c r="A89">
        <v>88</v>
      </c>
      <c r="B89" s="19">
        <v>132100073</v>
      </c>
      <c r="C89" t="s">
        <v>793</v>
      </c>
      <c r="D89" t="e">
        <f>INDEX(#REF!,MATCH('combined sheet'!B89,#REF!,0),7)</f>
        <v>#REF!</v>
      </c>
    </row>
    <row r="90" spans="1:4" x14ac:dyDescent="0.25">
      <c r="A90">
        <v>89</v>
      </c>
      <c r="B90" s="19">
        <v>82280213</v>
      </c>
      <c r="C90" t="s">
        <v>794</v>
      </c>
      <c r="D90" t="e">
        <f>INDEX(#REF!,MATCH('combined sheet'!B90,#REF!,0),7)</f>
        <v>#REF!</v>
      </c>
    </row>
    <row r="91" spans="1:4" x14ac:dyDescent="0.25">
      <c r="A91">
        <v>90</v>
      </c>
      <c r="B91" s="19">
        <v>132100151</v>
      </c>
      <c r="C91" t="s">
        <v>795</v>
      </c>
      <c r="D91" t="e">
        <f>INDEX(#REF!,MATCH('combined sheet'!B91,#REF!,0),7)</f>
        <v>#REF!</v>
      </c>
    </row>
    <row r="92" spans="1:4" x14ac:dyDescent="0.25">
      <c r="A92">
        <v>91</v>
      </c>
      <c r="B92" s="19">
        <v>132100066</v>
      </c>
      <c r="C92" t="s">
        <v>796</v>
      </c>
      <c r="D92" t="e">
        <f>INDEX(#REF!,MATCH('combined sheet'!B92,#REF!,0),7)</f>
        <v>#REF!</v>
      </c>
    </row>
    <row r="93" spans="1:4" x14ac:dyDescent="0.25">
      <c r="A93">
        <v>92</v>
      </c>
      <c r="B93" s="19">
        <v>132280035</v>
      </c>
      <c r="C93" t="s">
        <v>797</v>
      </c>
      <c r="D93" t="e">
        <f>INDEX(#REF!,MATCH('combined sheet'!B93,#REF!,0),7)</f>
        <v>#REF!</v>
      </c>
    </row>
    <row r="94" spans="1:4" x14ac:dyDescent="0.25">
      <c r="A94">
        <v>93</v>
      </c>
      <c r="B94" s="19">
        <v>132280036</v>
      </c>
      <c r="C94" t="s">
        <v>798</v>
      </c>
      <c r="D94" t="e">
        <f>INDEX(#REF!,MATCH('combined sheet'!B94,#REF!,0),7)</f>
        <v>#REF!</v>
      </c>
    </row>
    <row r="95" spans="1:4" x14ac:dyDescent="0.25">
      <c r="A95">
        <v>94</v>
      </c>
      <c r="B95" s="19">
        <v>132280052</v>
      </c>
      <c r="C95" t="s">
        <v>799</v>
      </c>
      <c r="D95" t="e">
        <f>INDEX(#REF!,MATCH('combined sheet'!B95,#REF!,0),7)</f>
        <v>#REF!</v>
      </c>
    </row>
    <row r="96" spans="1:4" x14ac:dyDescent="0.25">
      <c r="A96">
        <v>95</v>
      </c>
      <c r="B96" s="19">
        <v>132280101</v>
      </c>
      <c r="C96" t="s">
        <v>800</v>
      </c>
      <c r="D96" t="e">
        <f>INDEX(#REF!,MATCH('combined sheet'!B96,#REF!,0),7)</f>
        <v>#REF!</v>
      </c>
    </row>
    <row r="97" spans="1:4" x14ac:dyDescent="0.25">
      <c r="A97">
        <v>96</v>
      </c>
      <c r="B97" s="19">
        <v>132100109</v>
      </c>
      <c r="C97" t="s">
        <v>801</v>
      </c>
      <c r="D97" t="e">
        <f>INDEX(#REF!,MATCH('combined sheet'!B97,#REF!,0),7)</f>
        <v>#REF!</v>
      </c>
    </row>
    <row r="98" spans="1:4" x14ac:dyDescent="0.25">
      <c r="A98">
        <v>97</v>
      </c>
      <c r="B98" s="19">
        <v>132100108</v>
      </c>
      <c r="C98" t="s">
        <v>802</v>
      </c>
      <c r="D98" t="e">
        <f>INDEX(#REF!,MATCH('combined sheet'!B98,#REF!,0),7)</f>
        <v>#REF!</v>
      </c>
    </row>
    <row r="99" spans="1:4" x14ac:dyDescent="0.25">
      <c r="A99">
        <v>98</v>
      </c>
      <c r="B99" s="19">
        <v>102380767</v>
      </c>
      <c r="C99" t="s">
        <v>803</v>
      </c>
      <c r="D99" t="e">
        <f>INDEX(#REF!,MATCH('combined sheet'!B99,#REF!,0),7)</f>
        <v>#REF!</v>
      </c>
    </row>
    <row r="100" spans="1:4" x14ac:dyDescent="0.25">
      <c r="A100">
        <v>99</v>
      </c>
      <c r="B100" s="19">
        <v>132280064</v>
      </c>
      <c r="C100" t="s">
        <v>804</v>
      </c>
      <c r="D100" t="e">
        <f>INDEX(#REF!,MATCH('combined sheet'!B100,#REF!,0),7)</f>
        <v>#REF!</v>
      </c>
    </row>
    <row r="101" spans="1:4" x14ac:dyDescent="0.25">
      <c r="A101">
        <v>100</v>
      </c>
      <c r="B101" s="19">
        <v>132280073</v>
      </c>
      <c r="C101" t="s">
        <v>805</v>
      </c>
      <c r="D101" t="e">
        <f>INDEX(#REF!,MATCH('combined sheet'!B101,#REF!,0),7)</f>
        <v>#REF!</v>
      </c>
    </row>
    <row r="102" spans="1:4" x14ac:dyDescent="0.25">
      <c r="A102">
        <v>101</v>
      </c>
      <c r="B102" s="19">
        <v>132100050</v>
      </c>
      <c r="C102" t="s">
        <v>806</v>
      </c>
      <c r="D102" t="e">
        <f>INDEX(#REF!,MATCH('combined sheet'!B102,#REF!,0),7)</f>
        <v>#REF!</v>
      </c>
    </row>
    <row r="103" spans="1:4" x14ac:dyDescent="0.25">
      <c r="A103">
        <v>102</v>
      </c>
      <c r="B103" s="19">
        <v>12283367</v>
      </c>
      <c r="C103" t="s">
        <v>807</v>
      </c>
      <c r="D103" t="e">
        <f>INDEX(#REF!,MATCH('combined sheet'!B103,#REF!,0),7)</f>
        <v>#REF!</v>
      </c>
    </row>
    <row r="104" spans="1:4" x14ac:dyDescent="0.25">
      <c r="A104">
        <v>103</v>
      </c>
      <c r="B104" s="19">
        <v>12284162</v>
      </c>
      <c r="C104" t="s">
        <v>808</v>
      </c>
      <c r="D104" t="e">
        <f>INDEX(#REF!,MATCH('combined sheet'!B104,#REF!,0),7)</f>
        <v>#REF!</v>
      </c>
    </row>
    <row r="105" spans="1:4" x14ac:dyDescent="0.25">
      <c r="A105">
        <v>104</v>
      </c>
      <c r="B105" s="19">
        <v>12284219</v>
      </c>
      <c r="C105" t="s">
        <v>809</v>
      </c>
      <c r="D105" t="e">
        <f>INDEX(#REF!,MATCH('combined sheet'!B105,#REF!,0),7)</f>
        <v>#REF!</v>
      </c>
    </row>
    <row r="106" spans="1:4" x14ac:dyDescent="0.25">
      <c r="A106">
        <v>105</v>
      </c>
      <c r="B106" s="19">
        <v>12380681</v>
      </c>
      <c r="C106" t="s">
        <v>810</v>
      </c>
      <c r="D106" t="e">
        <f>INDEX(#REF!,MATCH('combined sheet'!B106,#REF!,0),7)</f>
        <v>#REF!</v>
      </c>
    </row>
    <row r="107" spans="1:4" x14ac:dyDescent="0.25">
      <c r="A107">
        <v>106</v>
      </c>
      <c r="B107" s="19">
        <v>12380694</v>
      </c>
      <c r="C107" t="s">
        <v>811</v>
      </c>
      <c r="D107" t="e">
        <f>INDEX(#REF!,MATCH('combined sheet'!B107,#REF!,0),7)</f>
        <v>#REF!</v>
      </c>
    </row>
    <row r="108" spans="1:4" x14ac:dyDescent="0.25">
      <c r="A108">
        <v>107</v>
      </c>
      <c r="B108" s="19">
        <v>12381167</v>
      </c>
      <c r="C108" t="s">
        <v>812</v>
      </c>
      <c r="D108" t="e">
        <f>INDEX(#REF!,MATCH('combined sheet'!B108,#REF!,0),7)</f>
        <v>#REF!</v>
      </c>
    </row>
    <row r="109" spans="1:4" x14ac:dyDescent="0.25">
      <c r="A109">
        <v>108</v>
      </c>
      <c r="B109" s="19">
        <v>102101230</v>
      </c>
      <c r="C109" t="s">
        <v>813</v>
      </c>
      <c r="D109" t="e">
        <f>INDEX(#REF!,MATCH('combined sheet'!B109,#REF!,0),7)</f>
        <v>#REF!</v>
      </c>
    </row>
    <row r="110" spans="1:4" x14ac:dyDescent="0.25">
      <c r="A110">
        <v>109</v>
      </c>
      <c r="B110" s="19">
        <v>102103113</v>
      </c>
      <c r="C110" t="s">
        <v>814</v>
      </c>
      <c r="D110" t="e">
        <f>INDEX(#REF!,MATCH('combined sheet'!B110,#REF!,0),7)</f>
        <v>#REF!</v>
      </c>
    </row>
    <row r="111" spans="1:4" x14ac:dyDescent="0.25">
      <c r="A111">
        <v>110</v>
      </c>
      <c r="B111" s="19">
        <v>102380053</v>
      </c>
      <c r="C111" t="s">
        <v>815</v>
      </c>
      <c r="D111" t="e">
        <f>INDEX(#REF!,MATCH('combined sheet'!B111,#REF!,0),7)</f>
        <v>#REF!</v>
      </c>
    </row>
    <row r="112" spans="1:4" x14ac:dyDescent="0.25">
      <c r="A112">
        <v>111</v>
      </c>
      <c r="B112" s="19">
        <v>102101465</v>
      </c>
      <c r="C112" t="s">
        <v>816</v>
      </c>
      <c r="D112" t="e">
        <f>INDEX(#REF!,MATCH('combined sheet'!B112,#REF!,0),7)</f>
        <v>#REF!</v>
      </c>
    </row>
    <row r="113" spans="1:4" x14ac:dyDescent="0.25">
      <c r="A113">
        <v>112</v>
      </c>
      <c r="B113" s="19">
        <v>102101752</v>
      </c>
      <c r="C113" t="s">
        <v>817</v>
      </c>
      <c r="D113" t="e">
        <f>INDEX(#REF!,MATCH('combined sheet'!B113,#REF!,0),7)</f>
        <v>#REF!</v>
      </c>
    </row>
    <row r="114" spans="1:4" x14ac:dyDescent="0.25">
      <c r="A114">
        <v>113</v>
      </c>
      <c r="B114" s="19">
        <v>102180029</v>
      </c>
      <c r="C114" t="s">
        <v>818</v>
      </c>
      <c r="D114" t="e">
        <f>INDEX(#REF!,MATCH('combined sheet'!B114,#REF!,0),7)</f>
        <v>#REF!</v>
      </c>
    </row>
    <row r="115" spans="1:4" x14ac:dyDescent="0.25">
      <c r="A115">
        <v>114</v>
      </c>
      <c r="B115" s="19">
        <v>102103149</v>
      </c>
      <c r="C115" t="s">
        <v>819</v>
      </c>
      <c r="D115" t="e">
        <f>INDEX(#REF!,MATCH('combined sheet'!B115,#REF!,0),7)</f>
        <v>#REF!</v>
      </c>
    </row>
    <row r="116" spans="1:4" x14ac:dyDescent="0.25">
      <c r="A116">
        <v>115</v>
      </c>
      <c r="B116" s="19">
        <v>12283955</v>
      </c>
      <c r="C116" t="s">
        <v>820</v>
      </c>
      <c r="D116" t="e">
        <f>INDEX(#REF!,MATCH('combined sheet'!B116,#REF!,0),7)</f>
        <v>#REF!</v>
      </c>
    </row>
    <row r="117" spans="1:4" x14ac:dyDescent="0.25">
      <c r="A117">
        <v>116</v>
      </c>
      <c r="B117" s="19">
        <v>102280045</v>
      </c>
      <c r="C117" t="s">
        <v>821</v>
      </c>
      <c r="D117" t="e">
        <f>INDEX(#REF!,MATCH('combined sheet'!B117,#REF!,0),7)</f>
        <v>#REF!</v>
      </c>
    </row>
    <row r="118" spans="1:4" x14ac:dyDescent="0.25">
      <c r="A118">
        <v>117</v>
      </c>
      <c r="B118" s="19">
        <v>12284029</v>
      </c>
      <c r="C118" t="s">
        <v>822</v>
      </c>
      <c r="D118" t="e">
        <f>INDEX(#REF!,MATCH('combined sheet'!B118,#REF!,0),7)</f>
        <v>#REF!</v>
      </c>
    </row>
    <row r="119" spans="1:4" x14ac:dyDescent="0.25">
      <c r="A119">
        <v>118</v>
      </c>
      <c r="B119" s="19">
        <v>12381152</v>
      </c>
      <c r="C119" t="s">
        <v>823</v>
      </c>
      <c r="D119" t="e">
        <f>INDEX(#REF!,MATCH('combined sheet'!B119,#REF!,0),7)</f>
        <v>#REF!</v>
      </c>
    </row>
    <row r="120" spans="1:4" x14ac:dyDescent="0.25">
      <c r="A120">
        <v>119</v>
      </c>
      <c r="B120" s="19">
        <v>102281883</v>
      </c>
      <c r="C120" t="s">
        <v>824</v>
      </c>
      <c r="D120" t="e">
        <f>INDEX(#REF!,MATCH('combined sheet'!B120,#REF!,0),7)</f>
        <v>#REF!</v>
      </c>
    </row>
    <row r="121" spans="1:4" x14ac:dyDescent="0.25">
      <c r="A121">
        <v>120</v>
      </c>
      <c r="B121" s="19">
        <v>132100070</v>
      </c>
      <c r="C121" t="s">
        <v>825</v>
      </c>
      <c r="D121" t="e">
        <f>INDEX(#REF!,MATCH('combined sheet'!B121,#REF!,0),7)</f>
        <v>#REF!</v>
      </c>
    </row>
    <row r="122" spans="1:4" x14ac:dyDescent="0.25">
      <c r="A122">
        <v>121</v>
      </c>
      <c r="B122" s="19">
        <v>102282579</v>
      </c>
      <c r="C122" t="s">
        <v>826</v>
      </c>
      <c r="D122" t="e">
        <f>INDEX(#REF!,MATCH('combined sheet'!B122,#REF!,0),7)</f>
        <v>#REF!</v>
      </c>
    </row>
    <row r="123" spans="1:4" x14ac:dyDescent="0.25">
      <c r="A123">
        <v>122</v>
      </c>
      <c r="B123" s="19">
        <v>132100120</v>
      </c>
      <c r="C123" t="s">
        <v>827</v>
      </c>
      <c r="D123" t="e">
        <f>INDEX(#REF!,MATCH('combined sheet'!B123,#REF!,0),7)</f>
        <v>#REF!</v>
      </c>
    </row>
    <row r="124" spans="1:4" x14ac:dyDescent="0.25">
      <c r="A124">
        <v>123</v>
      </c>
      <c r="B124" s="19">
        <v>132100044</v>
      </c>
      <c r="C124" t="s">
        <v>828</v>
      </c>
      <c r="D124" t="e">
        <f>INDEX(#REF!,MATCH('combined sheet'!B124,#REF!,0),7)</f>
        <v>#REF!</v>
      </c>
    </row>
    <row r="125" spans="1:4" x14ac:dyDescent="0.25">
      <c r="A125">
        <v>124</v>
      </c>
      <c r="B125" s="19">
        <v>132380019</v>
      </c>
      <c r="C125" t="s">
        <v>829</v>
      </c>
      <c r="D125" t="e">
        <f>INDEX(#REF!,MATCH('combined sheet'!B125,#REF!,0),7)</f>
        <v>#REF!</v>
      </c>
    </row>
    <row r="126" spans="1:4" x14ac:dyDescent="0.25">
      <c r="A126">
        <v>126</v>
      </c>
      <c r="B126" s="19">
        <v>132100116</v>
      </c>
      <c r="C126" t="s">
        <v>830</v>
      </c>
      <c r="D126" t="e">
        <f>INDEX(#REF!,MATCH('combined sheet'!B126,#REF!,0),7)</f>
        <v>#REF!</v>
      </c>
    </row>
    <row r="127" spans="1:4" x14ac:dyDescent="0.25">
      <c r="A127">
        <v>127</v>
      </c>
      <c r="B127" s="19">
        <v>132100118</v>
      </c>
      <c r="C127" t="s">
        <v>831</v>
      </c>
      <c r="D127" t="e">
        <f>INDEX(#REF!,MATCH('combined sheet'!B127,#REF!,0),7)</f>
        <v>#REF!</v>
      </c>
    </row>
    <row r="128" spans="1:4" x14ac:dyDescent="0.25">
      <c r="A128">
        <v>128</v>
      </c>
      <c r="B128" s="19">
        <v>132180001</v>
      </c>
      <c r="C128" t="s">
        <v>641</v>
      </c>
      <c r="D128" t="e">
        <f>INDEX(#REF!,MATCH('combined sheet'!B128,#REF!,0),7)</f>
        <v>#REF!</v>
      </c>
    </row>
    <row r="129" spans="1:4" x14ac:dyDescent="0.25">
      <c r="A129">
        <v>129</v>
      </c>
      <c r="B129" s="19">
        <v>132280042</v>
      </c>
      <c r="C129" t="s">
        <v>642</v>
      </c>
      <c r="D129" t="e">
        <f>INDEX(#REF!,MATCH('combined sheet'!B129,#REF!,0),7)</f>
        <v>#REF!</v>
      </c>
    </row>
    <row r="130" spans="1:4" x14ac:dyDescent="0.25">
      <c r="A130">
        <v>130</v>
      </c>
      <c r="B130" s="19">
        <v>132000021</v>
      </c>
      <c r="C130" t="s">
        <v>643</v>
      </c>
      <c r="D130" t="e">
        <f>INDEX(#REF!,MATCH('combined sheet'!B130,#REF!,0),7)</f>
        <v>#REF!</v>
      </c>
    </row>
    <row r="131" spans="1:4" x14ac:dyDescent="0.25">
      <c r="A131">
        <v>131</v>
      </c>
      <c r="B131" s="19">
        <v>132100013</v>
      </c>
      <c r="C131" t="s">
        <v>644</v>
      </c>
      <c r="D131" t="e">
        <f>INDEX(#REF!,MATCH('combined sheet'!B131,#REF!,0),7)</f>
        <v>#REF!</v>
      </c>
    </row>
    <row r="132" spans="1:4" x14ac:dyDescent="0.25">
      <c r="A132">
        <v>132</v>
      </c>
      <c r="B132" s="19">
        <v>132280063</v>
      </c>
      <c r="C132" t="s">
        <v>645</v>
      </c>
      <c r="D132" t="e">
        <f>INDEX(#REF!,MATCH('combined sheet'!B132,#REF!,0),7)</f>
        <v>#REF!</v>
      </c>
    </row>
    <row r="133" spans="1:4" x14ac:dyDescent="0.25">
      <c r="A133">
        <v>133</v>
      </c>
      <c r="B133" s="19">
        <v>131656048</v>
      </c>
      <c r="C133" t="s">
        <v>646</v>
      </c>
      <c r="D133" t="e">
        <f>INDEX(#REF!,MATCH('combined sheet'!B133,#REF!,0),7)</f>
        <v>#REF!</v>
      </c>
    </row>
    <row r="134" spans="1:4" x14ac:dyDescent="0.25">
      <c r="A134">
        <v>134</v>
      </c>
      <c r="B134" s="19">
        <v>131781001</v>
      </c>
      <c r="C134" t="s">
        <v>647</v>
      </c>
      <c r="D134" t="e">
        <f>INDEX(#REF!,MATCH('combined sheet'!B134,#REF!,0),7)</f>
        <v>#REF!</v>
      </c>
    </row>
    <row r="135" spans="1:4" x14ac:dyDescent="0.25">
      <c r="A135">
        <v>135</v>
      </c>
      <c r="B135" s="19">
        <v>131900025</v>
      </c>
      <c r="C135" t="s">
        <v>648</v>
      </c>
      <c r="D135" t="e">
        <f>INDEX(#REF!,MATCH('combined sheet'!B135,#REF!,0),7)</f>
        <v>#REF!</v>
      </c>
    </row>
    <row r="136" spans="1:4" x14ac:dyDescent="0.25">
      <c r="A136">
        <v>136</v>
      </c>
      <c r="B136" s="19">
        <v>132000031</v>
      </c>
      <c r="C136" t="s">
        <v>649</v>
      </c>
      <c r="D136" t="e">
        <f>INDEX(#REF!,MATCH('combined sheet'!B136,#REF!,0),7)</f>
        <v>#REF!</v>
      </c>
    </row>
    <row r="137" spans="1:4" x14ac:dyDescent="0.25">
      <c r="A137">
        <v>137</v>
      </c>
      <c r="B137" s="19">
        <v>2180066</v>
      </c>
      <c r="C137" t="s">
        <v>650</v>
      </c>
      <c r="D137" t="e">
        <f>INDEX(#REF!,MATCH('combined sheet'!B137,#REF!,0),7)</f>
        <v>#REF!</v>
      </c>
    </row>
    <row r="138" spans="1:4" x14ac:dyDescent="0.25">
      <c r="A138">
        <v>138</v>
      </c>
      <c r="B138" s="19">
        <v>131800018</v>
      </c>
      <c r="C138" t="s">
        <v>651</v>
      </c>
      <c r="D138" t="e">
        <f>INDEX(#REF!,MATCH('combined sheet'!B138,#REF!,0),7)</f>
        <v>#REF!</v>
      </c>
    </row>
    <row r="139" spans="1:4" x14ac:dyDescent="0.25">
      <c r="A139">
        <v>139</v>
      </c>
      <c r="B139" s="19">
        <v>131900012</v>
      </c>
      <c r="C139" t="s">
        <v>652</v>
      </c>
      <c r="D139" t="e">
        <f>INDEX(#REF!,MATCH('combined sheet'!B139,#REF!,0),7)</f>
        <v>#REF!</v>
      </c>
    </row>
    <row r="140" spans="1:4" x14ac:dyDescent="0.25">
      <c r="A140">
        <v>140</v>
      </c>
      <c r="B140" s="19">
        <v>132100014</v>
      </c>
      <c r="C140" t="s">
        <v>653</v>
      </c>
      <c r="D140" t="e">
        <f>INDEX(#REF!,MATCH('combined sheet'!B140,#REF!,0),7)</f>
        <v>#REF!</v>
      </c>
    </row>
    <row r="141" spans="1:4" x14ac:dyDescent="0.25">
      <c r="A141">
        <v>141</v>
      </c>
      <c r="B141" s="19">
        <v>132280098</v>
      </c>
      <c r="C141" t="s">
        <v>654</v>
      </c>
      <c r="D141" t="e">
        <f>INDEX(#REF!,MATCH('combined sheet'!B141,#REF!,0),7)</f>
        <v>#REF!</v>
      </c>
    </row>
    <row r="142" spans="1:4" x14ac:dyDescent="0.25">
      <c r="A142">
        <v>142</v>
      </c>
      <c r="B142" s="19">
        <v>132280108</v>
      </c>
      <c r="C142" t="s">
        <v>655</v>
      </c>
      <c r="D142" t="e">
        <f>INDEX(#REF!,MATCH('combined sheet'!B142,#REF!,0),7)</f>
        <v>#REF!</v>
      </c>
    </row>
    <row r="143" spans="1:4" x14ac:dyDescent="0.25">
      <c r="A143">
        <v>143</v>
      </c>
      <c r="B143" s="19">
        <v>132100011</v>
      </c>
      <c r="C143" t="s">
        <v>656</v>
      </c>
      <c r="D143" t="e">
        <f>INDEX(#REF!,MATCH('combined sheet'!B143,#REF!,0),7)</f>
        <v>#REF!</v>
      </c>
    </row>
    <row r="144" spans="1:4" x14ac:dyDescent="0.25">
      <c r="A144">
        <v>144</v>
      </c>
      <c r="B144" s="19">
        <v>132000017</v>
      </c>
      <c r="C144" t="s">
        <v>657</v>
      </c>
      <c r="D144" t="e">
        <f>INDEX(#REF!,MATCH('combined sheet'!B144,#REF!,0),7)</f>
        <v>#REF!</v>
      </c>
    </row>
    <row r="145" spans="1:4" x14ac:dyDescent="0.25">
      <c r="A145">
        <v>145</v>
      </c>
      <c r="B145" s="19">
        <v>132000029</v>
      </c>
      <c r="C145" t="s">
        <v>658</v>
      </c>
      <c r="D145" t="e">
        <f>INDEX(#REF!,MATCH('combined sheet'!B145,#REF!,0),7)</f>
        <v>#REF!</v>
      </c>
    </row>
    <row r="146" spans="1:4" x14ac:dyDescent="0.25">
      <c r="A146">
        <v>146</v>
      </c>
      <c r="B146" s="19">
        <v>132100028</v>
      </c>
      <c r="C146" t="s">
        <v>659</v>
      </c>
      <c r="D146" t="e">
        <f>INDEX(#REF!,MATCH('combined sheet'!B146,#REF!,0),7)</f>
        <v>#REF!</v>
      </c>
    </row>
    <row r="147" spans="1:4" x14ac:dyDescent="0.25">
      <c r="A147">
        <v>147</v>
      </c>
      <c r="B147" s="19">
        <v>132100157</v>
      </c>
      <c r="C147" t="s">
        <v>660</v>
      </c>
      <c r="D147" t="e">
        <f>INDEX(#REF!,MATCH('combined sheet'!B147,#REF!,0),7)</f>
        <v>#REF!</v>
      </c>
    </row>
    <row r="148" spans="1:4" x14ac:dyDescent="0.25">
      <c r="A148">
        <v>148</v>
      </c>
      <c r="B148" s="19">
        <v>132280041</v>
      </c>
      <c r="C148" t="s">
        <v>661</v>
      </c>
      <c r="D148" t="e">
        <f>INDEX(#REF!,MATCH('combined sheet'!B148,#REF!,0),7)</f>
        <v>#REF!</v>
      </c>
    </row>
    <row r="149" spans="1:4" x14ac:dyDescent="0.25">
      <c r="A149">
        <v>149</v>
      </c>
      <c r="B149" s="19">
        <v>132100152</v>
      </c>
      <c r="C149" t="s">
        <v>662</v>
      </c>
      <c r="D149" t="e">
        <f>INDEX(#REF!,MATCH('combined sheet'!B149,#REF!,0),7)</f>
        <v>#REF!</v>
      </c>
    </row>
    <row r="150" spans="1:4" x14ac:dyDescent="0.25">
      <c r="A150">
        <v>150</v>
      </c>
      <c r="B150" s="19">
        <v>132000022</v>
      </c>
      <c r="C150" t="s">
        <v>663</v>
      </c>
      <c r="D150" t="e">
        <f>INDEX(#REF!,MATCH('combined sheet'!B150,#REF!,0),7)</f>
        <v>#REF!</v>
      </c>
    </row>
    <row r="151" spans="1:4" x14ac:dyDescent="0.25">
      <c r="A151">
        <v>151</v>
      </c>
      <c r="B151" s="19">
        <v>132100088</v>
      </c>
      <c r="C151" t="s">
        <v>664</v>
      </c>
      <c r="D151" t="e">
        <f>INDEX(#REF!,MATCH('combined sheet'!B151,#REF!,0),7)</f>
        <v>#REF!</v>
      </c>
    </row>
    <row r="152" spans="1:4" x14ac:dyDescent="0.25">
      <c r="A152">
        <v>152</v>
      </c>
      <c r="B152" s="19">
        <v>132280015</v>
      </c>
      <c r="C152" t="s">
        <v>665</v>
      </c>
      <c r="D152" t="e">
        <f>INDEX(#REF!,MATCH('combined sheet'!B152,#REF!,0),7)</f>
        <v>#REF!</v>
      </c>
    </row>
    <row r="153" spans="1:4" x14ac:dyDescent="0.25">
      <c r="A153">
        <v>153</v>
      </c>
      <c r="B153" s="19">
        <v>132280087</v>
      </c>
      <c r="C153" t="s">
        <v>666</v>
      </c>
      <c r="D153" t="e">
        <f>INDEX(#REF!,MATCH('combined sheet'!B153,#REF!,0),7)</f>
        <v>#REF!</v>
      </c>
    </row>
    <row r="154" spans="1:4" x14ac:dyDescent="0.25">
      <c r="A154">
        <v>154</v>
      </c>
      <c r="B154" s="19">
        <v>131900006</v>
      </c>
      <c r="C154" t="s">
        <v>667</v>
      </c>
      <c r="D154" t="e">
        <f>INDEX(#REF!,MATCH('combined sheet'!B154,#REF!,0),7)</f>
        <v>#REF!</v>
      </c>
    </row>
    <row r="155" spans="1:4" x14ac:dyDescent="0.25">
      <c r="A155">
        <v>155</v>
      </c>
      <c r="B155" s="19">
        <v>132280077</v>
      </c>
      <c r="C155" t="s">
        <v>668</v>
      </c>
      <c r="D155" t="e">
        <f>INDEX(#REF!,MATCH('combined sheet'!B155,#REF!,0),7)</f>
        <v>#REF!</v>
      </c>
    </row>
    <row r="156" spans="1:4" x14ac:dyDescent="0.25">
      <c r="A156">
        <v>156</v>
      </c>
      <c r="B156" s="19">
        <v>132280099</v>
      </c>
      <c r="C156" t="s">
        <v>669</v>
      </c>
      <c r="D156" t="e">
        <f>INDEX(#REF!,MATCH('combined sheet'!B156,#REF!,0),7)</f>
        <v>#REF!</v>
      </c>
    </row>
    <row r="157" spans="1:4" x14ac:dyDescent="0.25">
      <c r="A157">
        <v>157</v>
      </c>
      <c r="B157" s="19">
        <v>132280117</v>
      </c>
      <c r="C157" t="s">
        <v>670</v>
      </c>
      <c r="D157" t="e">
        <f>INDEX(#REF!,MATCH('combined sheet'!B157,#REF!,0),7)</f>
        <v>#REF!</v>
      </c>
    </row>
    <row r="158" spans="1:4" x14ac:dyDescent="0.25">
      <c r="A158">
        <v>158</v>
      </c>
      <c r="B158" s="19">
        <v>132100003</v>
      </c>
      <c r="C158" t="s">
        <v>671</v>
      </c>
      <c r="D158" t="e">
        <f>INDEX(#REF!,MATCH('combined sheet'!B158,#REF!,0),7)</f>
        <v>#REF!</v>
      </c>
    </row>
    <row r="159" spans="1:4" x14ac:dyDescent="0.25">
      <c r="A159">
        <v>159</v>
      </c>
      <c r="B159" s="19">
        <v>132100159</v>
      </c>
      <c r="C159" t="s">
        <v>672</v>
      </c>
      <c r="D159" t="e">
        <f>INDEX(#REF!,MATCH('combined sheet'!B159,#REF!,0),7)</f>
        <v>#REF!</v>
      </c>
    </row>
    <row r="160" spans="1:4" x14ac:dyDescent="0.25">
      <c r="A160">
        <v>160</v>
      </c>
      <c r="B160" s="19">
        <v>132280047</v>
      </c>
      <c r="C160" t="s">
        <v>673</v>
      </c>
      <c r="D160" t="e">
        <f>INDEX(#REF!,MATCH('combined sheet'!B160,#REF!,0),7)</f>
        <v>#REF!</v>
      </c>
    </row>
    <row r="161" spans="1:4" x14ac:dyDescent="0.25">
      <c r="A161">
        <v>161</v>
      </c>
      <c r="B161" s="19">
        <v>132000001</v>
      </c>
      <c r="C161" t="s">
        <v>674</v>
      </c>
      <c r="D161" t="e">
        <f>INDEX(#REF!,MATCH('combined sheet'!B161,#REF!,0),7)</f>
        <v>#REF!</v>
      </c>
    </row>
    <row r="162" spans="1:4" x14ac:dyDescent="0.25">
      <c r="A162">
        <v>162</v>
      </c>
      <c r="B162" s="19">
        <v>132100167</v>
      </c>
      <c r="C162" t="s">
        <v>675</v>
      </c>
      <c r="D162" t="e">
        <f>INDEX(#REF!,MATCH('combined sheet'!B162,#REF!,0),7)</f>
        <v>#REF!</v>
      </c>
    </row>
    <row r="163" spans="1:4" x14ac:dyDescent="0.25">
      <c r="A163">
        <v>163</v>
      </c>
      <c r="B163" s="19">
        <v>132380013</v>
      </c>
      <c r="C163" t="s">
        <v>676</v>
      </c>
      <c r="D163" t="e">
        <f>INDEX(#REF!,MATCH('combined sheet'!B163,#REF!,0),7)</f>
        <v>#REF!</v>
      </c>
    </row>
    <row r="164" spans="1:4" x14ac:dyDescent="0.25">
      <c r="A164">
        <v>164</v>
      </c>
      <c r="B164" s="19">
        <v>132380014</v>
      </c>
      <c r="C164" t="s">
        <v>677</v>
      </c>
      <c r="D164" t="e">
        <f>INDEX(#REF!,MATCH('combined sheet'!B164,#REF!,0),7)</f>
        <v>#REF!</v>
      </c>
    </row>
    <row r="165" spans="1:4" x14ac:dyDescent="0.25">
      <c r="A165">
        <v>165</v>
      </c>
      <c r="B165" s="19">
        <v>132380001</v>
      </c>
      <c r="C165" t="s">
        <v>678</v>
      </c>
      <c r="D165" t="e">
        <f>INDEX(#REF!,MATCH('combined sheet'!B165,#REF!,0),7)</f>
        <v>#REF!</v>
      </c>
    </row>
    <row r="166" spans="1:4" x14ac:dyDescent="0.25">
      <c r="A166">
        <v>166</v>
      </c>
      <c r="B166" s="19">
        <v>132380002</v>
      </c>
      <c r="C166" t="s">
        <v>679</v>
      </c>
      <c r="D166" t="e">
        <f>INDEX(#REF!,MATCH('combined sheet'!B166,#REF!,0),7)</f>
        <v>#REF!</v>
      </c>
    </row>
    <row r="167" spans="1:4" x14ac:dyDescent="0.25">
      <c r="A167">
        <v>167</v>
      </c>
      <c r="B167" s="19">
        <v>132380004</v>
      </c>
      <c r="C167" t="s">
        <v>680</v>
      </c>
      <c r="D167" t="e">
        <f>INDEX(#REF!,MATCH('combined sheet'!B167,#REF!,0),7)</f>
        <v>#REF!</v>
      </c>
    </row>
    <row r="168" spans="1:4" x14ac:dyDescent="0.25">
      <c r="A168">
        <v>168</v>
      </c>
      <c r="B168" s="19">
        <v>132380007</v>
      </c>
      <c r="C168" t="s">
        <v>681</v>
      </c>
      <c r="D168" t="e">
        <f>INDEX(#REF!,MATCH('combined sheet'!B168,#REF!,0),7)</f>
        <v>#REF!</v>
      </c>
    </row>
    <row r="169" spans="1:4" x14ac:dyDescent="0.25">
      <c r="A169">
        <v>169</v>
      </c>
      <c r="B169" s="19">
        <v>132380010</v>
      </c>
      <c r="C169" t="s">
        <v>682</v>
      </c>
      <c r="D169" t="e">
        <f>INDEX(#REF!,MATCH('combined sheet'!B169,#REF!,0),7)</f>
        <v>#REF!</v>
      </c>
    </row>
    <row r="170" spans="1:4" x14ac:dyDescent="0.25">
      <c r="A170">
        <v>170</v>
      </c>
      <c r="B170" s="19">
        <v>132100012</v>
      </c>
      <c r="C170" t="s">
        <v>683</v>
      </c>
      <c r="D170" t="e">
        <f>INDEX(#REF!,MATCH('combined sheet'!B170,#REF!,0),7)</f>
        <v>#REF!</v>
      </c>
    </row>
    <row r="171" spans="1:4" x14ac:dyDescent="0.25">
      <c r="A171">
        <v>171</v>
      </c>
      <c r="B171" s="19">
        <v>132100098</v>
      </c>
      <c r="C171" t="s">
        <v>684</v>
      </c>
      <c r="D171" t="e">
        <f>INDEX(#REF!,MATCH('combined sheet'!B171,#REF!,0),7)</f>
        <v>#REF!</v>
      </c>
    </row>
    <row r="172" spans="1:4" x14ac:dyDescent="0.25">
      <c r="A172">
        <v>172</v>
      </c>
      <c r="B172" s="19">
        <v>132380022</v>
      </c>
      <c r="C172" t="s">
        <v>685</v>
      </c>
      <c r="D172" t="e">
        <f>INDEX(#REF!,MATCH('combined sheet'!B172,#REF!,0),7)</f>
        <v>#REF!</v>
      </c>
    </row>
    <row r="173" spans="1:4" x14ac:dyDescent="0.25">
      <c r="A173">
        <v>173</v>
      </c>
      <c r="B173" s="19">
        <v>132100020</v>
      </c>
      <c r="C173" t="s">
        <v>686</v>
      </c>
      <c r="D173" t="e">
        <f>INDEX(#REF!,MATCH('combined sheet'!B173,#REF!,0),7)</f>
        <v>#REF!</v>
      </c>
    </row>
    <row r="174" spans="1:4" x14ac:dyDescent="0.25">
      <c r="A174">
        <v>174</v>
      </c>
      <c r="B174" s="19">
        <v>132280056</v>
      </c>
      <c r="C174" t="s">
        <v>687</v>
      </c>
      <c r="D174" t="e">
        <f>INDEX(#REF!,MATCH('combined sheet'!B174,#REF!,0),7)</f>
        <v>#REF!</v>
      </c>
    </row>
    <row r="175" spans="1:4" x14ac:dyDescent="0.25">
      <c r="A175">
        <v>175</v>
      </c>
      <c r="B175" s="19">
        <v>132000025</v>
      </c>
      <c r="C175" t="s">
        <v>688</v>
      </c>
      <c r="D175" t="e">
        <f>INDEX(#REF!,MATCH('combined sheet'!B175,#REF!,0),7)</f>
        <v>#REF!</v>
      </c>
    </row>
    <row r="176" spans="1:4" x14ac:dyDescent="0.25">
      <c r="A176">
        <v>176</v>
      </c>
      <c r="B176" s="19">
        <v>131900019</v>
      </c>
      <c r="C176" t="s">
        <v>689</v>
      </c>
      <c r="D176" t="e">
        <f>INDEX(#REF!,MATCH('combined sheet'!B176,#REF!,0),7)</f>
        <v>#REF!</v>
      </c>
    </row>
    <row r="177" spans="1:4" x14ac:dyDescent="0.25">
      <c r="A177">
        <v>177</v>
      </c>
      <c r="B177" s="19">
        <v>132000004</v>
      </c>
      <c r="C177" t="s">
        <v>690</v>
      </c>
      <c r="D177" t="e">
        <f>INDEX(#REF!,MATCH('combined sheet'!B177,#REF!,0),7)</f>
        <v>#REF!</v>
      </c>
    </row>
    <row r="178" spans="1:4" x14ac:dyDescent="0.25">
      <c r="A178">
        <v>178</v>
      </c>
      <c r="B178" s="19">
        <v>132000012</v>
      </c>
      <c r="C178" t="s">
        <v>691</v>
      </c>
      <c r="D178" t="e">
        <f>INDEX(#REF!,MATCH('combined sheet'!B178,#REF!,0),7)</f>
        <v>#REF!</v>
      </c>
    </row>
    <row r="179" spans="1:4" x14ac:dyDescent="0.25">
      <c r="A179">
        <v>179</v>
      </c>
      <c r="B179" s="19">
        <v>132100015</v>
      </c>
      <c r="C179" t="s">
        <v>692</v>
      </c>
      <c r="D179" t="e">
        <f>INDEX(#REF!,MATCH('combined sheet'!B179,#REF!,0),7)</f>
        <v>#REF!</v>
      </c>
    </row>
    <row r="180" spans="1:4" x14ac:dyDescent="0.25">
      <c r="A180">
        <v>180</v>
      </c>
      <c r="B180" s="19">
        <v>132100017</v>
      </c>
      <c r="C180" t="s">
        <v>693</v>
      </c>
      <c r="D180" t="e">
        <f>INDEX(#REF!,MATCH('combined sheet'!B180,#REF!,0),7)</f>
        <v>#REF!</v>
      </c>
    </row>
    <row r="181" spans="1:4" x14ac:dyDescent="0.25">
      <c r="A181">
        <v>181</v>
      </c>
      <c r="B181" s="19">
        <v>132280109</v>
      </c>
      <c r="C181" t="s">
        <v>694</v>
      </c>
      <c r="D181" t="e">
        <f>INDEX(#REF!,MATCH('combined sheet'!B181,#REF!,0),7)</f>
        <v>#REF!</v>
      </c>
    </row>
    <row r="182" spans="1:4" x14ac:dyDescent="0.25">
      <c r="A182">
        <v>182</v>
      </c>
      <c r="B182" s="19">
        <v>131800019</v>
      </c>
      <c r="C182" t="s">
        <v>695</v>
      </c>
      <c r="D182" t="e">
        <f>INDEX(#REF!,MATCH('combined sheet'!B182,#REF!,0),7)</f>
        <v>#REF!</v>
      </c>
    </row>
    <row r="183" spans="1:4" x14ac:dyDescent="0.25">
      <c r="A183">
        <v>183</v>
      </c>
      <c r="B183" s="19">
        <v>131900005</v>
      </c>
      <c r="C183" t="s">
        <v>696</v>
      </c>
      <c r="D183" t="e">
        <f>INDEX(#REF!,MATCH('combined sheet'!B183,#REF!,0),7)</f>
        <v>#REF!</v>
      </c>
    </row>
    <row r="184" spans="1:4" x14ac:dyDescent="0.25">
      <c r="A184">
        <v>184</v>
      </c>
      <c r="B184" s="19">
        <v>132000002</v>
      </c>
      <c r="C184" t="s">
        <v>697</v>
      </c>
      <c r="D184" t="e">
        <f>INDEX(#REF!,MATCH('combined sheet'!B184,#REF!,0),7)</f>
        <v>#REF!</v>
      </c>
    </row>
    <row r="185" spans="1:4" x14ac:dyDescent="0.25">
      <c r="A185">
        <v>185</v>
      </c>
      <c r="B185" s="19">
        <v>132000026</v>
      </c>
      <c r="C185" t="s">
        <v>698</v>
      </c>
      <c r="D185" t="e">
        <f>INDEX(#REF!,MATCH('combined sheet'!B185,#REF!,0),7)</f>
        <v>#REF!</v>
      </c>
    </row>
    <row r="186" spans="1:4" x14ac:dyDescent="0.25">
      <c r="A186">
        <v>186</v>
      </c>
      <c r="B186" s="19">
        <v>132000034</v>
      </c>
      <c r="C186" t="s">
        <v>699</v>
      </c>
      <c r="D186" t="e">
        <f>INDEX(#REF!,MATCH('combined sheet'!B186,#REF!,0),7)</f>
        <v>#REF!</v>
      </c>
    </row>
    <row r="187" spans="1:4" x14ac:dyDescent="0.25">
      <c r="A187">
        <v>187</v>
      </c>
      <c r="B187" s="19">
        <v>132280090</v>
      </c>
      <c r="C187" t="s">
        <v>700</v>
      </c>
      <c r="D187" t="e">
        <f>INDEX(#REF!,MATCH('combined sheet'!B187,#REF!,0),7)</f>
        <v>#REF!</v>
      </c>
    </row>
    <row r="188" spans="1:4" x14ac:dyDescent="0.25">
      <c r="A188">
        <v>188</v>
      </c>
      <c r="B188" s="19">
        <v>132280086</v>
      </c>
      <c r="C188" t="s">
        <v>701</v>
      </c>
      <c r="D188" t="e">
        <f>INDEX(#REF!,MATCH('combined sheet'!B188,#REF!,0),7)</f>
        <v>#REF!</v>
      </c>
    </row>
    <row r="189" spans="1:4" x14ac:dyDescent="0.25">
      <c r="A189">
        <v>189</v>
      </c>
      <c r="B189" s="19">
        <v>132280110</v>
      </c>
      <c r="C189" t="s">
        <v>702</v>
      </c>
      <c r="D189" t="e">
        <f>INDEX(#REF!,MATCH('combined sheet'!B189,#REF!,0),7)</f>
        <v>#REF!</v>
      </c>
    </row>
    <row r="190" spans="1:4" x14ac:dyDescent="0.25">
      <c r="A190">
        <v>190</v>
      </c>
      <c r="B190" s="19">
        <v>132280119</v>
      </c>
      <c r="C190" t="s">
        <v>703</v>
      </c>
      <c r="D190" t="e">
        <f>INDEX(#REF!,MATCH('combined sheet'!B190,#REF!,0),7)</f>
        <v>#REF!</v>
      </c>
    </row>
    <row r="191" spans="1:4" x14ac:dyDescent="0.25">
      <c r="A191">
        <v>191</v>
      </c>
      <c r="B191" s="19">
        <v>2228036</v>
      </c>
      <c r="C191" t="s">
        <v>832</v>
      </c>
      <c r="D191" t="e">
        <f>INDEX(#REF!,MATCH('combined sheet'!B191,#REF!,0),7)</f>
        <v>#REF!</v>
      </c>
    </row>
    <row r="192" spans="1:4" x14ac:dyDescent="0.25">
      <c r="A192">
        <v>192</v>
      </c>
      <c r="B192" s="19">
        <v>2228052</v>
      </c>
      <c r="C192" t="s">
        <v>833</v>
      </c>
      <c r="D192" t="e">
        <f>INDEX(#REF!,MATCH('combined sheet'!B192,#REF!,0),7)</f>
        <v>#REF!</v>
      </c>
    </row>
    <row r="193" spans="1:4" x14ac:dyDescent="0.25">
      <c r="A193">
        <v>193</v>
      </c>
      <c r="B193" s="19">
        <v>2228053</v>
      </c>
      <c r="C193" t="s">
        <v>834</v>
      </c>
      <c r="D193" t="e">
        <f>INDEX(#REF!,MATCH('combined sheet'!B193,#REF!,0),7)</f>
        <v>#REF!</v>
      </c>
    </row>
    <row r="194" spans="1:4" x14ac:dyDescent="0.25">
      <c r="A194">
        <v>194</v>
      </c>
      <c r="B194" s="19">
        <v>2328003</v>
      </c>
      <c r="C194" t="s">
        <v>835</v>
      </c>
      <c r="D194" t="e">
        <f>INDEX(#REF!,MATCH('combined sheet'!B194,#REF!,0),7)</f>
        <v>#REF!</v>
      </c>
    </row>
  </sheetData>
  <phoneticPr fontId="1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47"/>
  <sheetViews>
    <sheetView tabSelected="1" topLeftCell="B1" zoomScale="96" zoomScaleNormal="96" workbookViewId="0">
      <selection activeCell="B2" sqref="B2"/>
    </sheetView>
  </sheetViews>
  <sheetFormatPr defaultColWidth="8.81640625" defaultRowHeight="12.5" x14ac:dyDescent="0.25"/>
  <cols>
    <col min="1" max="1" width="8.81640625" style="3"/>
    <col min="2" max="3" width="17.81640625" style="4" customWidth="1"/>
    <col min="4" max="4" width="88.453125" style="5" customWidth="1"/>
    <col min="5" max="5" width="29.81640625" style="6" customWidth="1"/>
    <col min="6" max="6" width="58.81640625" style="5" customWidth="1"/>
    <col min="7" max="7" width="9.08984375" style="7" customWidth="1"/>
    <col min="8" max="8" width="13.54296875" style="8" customWidth="1"/>
    <col min="9" max="9" width="14.81640625" style="9" customWidth="1"/>
    <col min="10" max="10" width="35.81640625" style="6" customWidth="1"/>
    <col min="11" max="11" width="10.54296875"/>
  </cols>
  <sheetData>
    <row r="1" spans="1:10" ht="40" customHeight="1" x14ac:dyDescent="0.25">
      <c r="B1" s="47" t="s">
        <v>1763</v>
      </c>
      <c r="C1" s="47"/>
      <c r="D1" s="47"/>
      <c r="E1" s="47"/>
      <c r="F1" s="47"/>
      <c r="G1" s="47"/>
      <c r="H1" s="47"/>
      <c r="I1" s="47"/>
      <c r="J1" s="47"/>
    </row>
    <row r="3" spans="1:10" s="1" customFormat="1" ht="26" x14ac:dyDescent="0.25">
      <c r="A3" s="10" t="s">
        <v>0</v>
      </c>
      <c r="B3" s="11" t="s">
        <v>836</v>
      </c>
      <c r="C3" s="11" t="s">
        <v>837</v>
      </c>
      <c r="D3" s="10" t="s">
        <v>838</v>
      </c>
      <c r="E3" s="10" t="s">
        <v>839</v>
      </c>
      <c r="F3" s="10" t="s">
        <v>840</v>
      </c>
      <c r="G3" s="10" t="s">
        <v>841</v>
      </c>
      <c r="H3" s="12" t="s">
        <v>842</v>
      </c>
      <c r="I3" s="10" t="s">
        <v>843</v>
      </c>
      <c r="J3" s="10" t="s">
        <v>844</v>
      </c>
    </row>
    <row r="4" spans="1:10" ht="13" x14ac:dyDescent="0.25">
      <c r="A4" s="13">
        <v>1</v>
      </c>
      <c r="B4" s="14" t="s">
        <v>845</v>
      </c>
      <c r="C4" s="13" t="s">
        <v>846</v>
      </c>
      <c r="D4" s="15" t="s">
        <v>847</v>
      </c>
      <c r="E4" s="15" t="s">
        <v>24</v>
      </c>
      <c r="F4" s="15" t="s">
        <v>75</v>
      </c>
      <c r="G4" s="13" t="str">
        <f>VLOOKUP(D4,'[1]CFETS-CGT全量-英文版'!$E:$I,4,0)</f>
        <v>2016</v>
      </c>
      <c r="H4" s="16">
        <f>VLOOKUP(D4,'[1]CFETS-CGT全量-英文版'!$E:$I,5,0)</f>
        <v>20</v>
      </c>
      <c r="I4" s="15" t="s">
        <v>26</v>
      </c>
      <c r="J4" s="15" t="s">
        <v>76</v>
      </c>
    </row>
    <row r="5" spans="1:10" ht="13" x14ac:dyDescent="0.25">
      <c r="A5" s="13">
        <v>2</v>
      </c>
      <c r="B5" s="14" t="s">
        <v>848</v>
      </c>
      <c r="C5" s="13" t="s">
        <v>849</v>
      </c>
      <c r="D5" s="15" t="s">
        <v>850</v>
      </c>
      <c r="E5" s="15" t="s">
        <v>24</v>
      </c>
      <c r="F5" s="15" t="s">
        <v>75</v>
      </c>
      <c r="G5" s="13" t="str">
        <f>VLOOKUP(D5,'[1]CFETS-CGT全量-英文版'!$E:$I,4,0)</f>
        <v>2017</v>
      </c>
      <c r="H5" s="16">
        <f>VLOOKUP(D5,'[1]CFETS-CGT全量-英文版'!$E:$I,5,0)</f>
        <v>20</v>
      </c>
      <c r="I5" s="15" t="s">
        <v>26</v>
      </c>
      <c r="J5" s="15" t="s">
        <v>76</v>
      </c>
    </row>
    <row r="6" spans="1:10" ht="13" x14ac:dyDescent="0.25">
      <c r="A6" s="13">
        <v>3</v>
      </c>
      <c r="B6" s="14" t="s">
        <v>851</v>
      </c>
      <c r="C6" s="13" t="s">
        <v>852</v>
      </c>
      <c r="D6" s="15" t="s">
        <v>853</v>
      </c>
      <c r="E6" s="15" t="s">
        <v>24</v>
      </c>
      <c r="F6" s="15" t="s">
        <v>75</v>
      </c>
      <c r="G6" s="13" t="str">
        <f>VLOOKUP(D6,'[1]CFETS-CGT全量-英文版'!$E:$I,4,0)</f>
        <v>2019</v>
      </c>
      <c r="H6" s="16">
        <f>VLOOKUP(D6,'[1]CFETS-CGT全量-英文版'!$E:$I,5,0)</f>
        <v>10</v>
      </c>
      <c r="I6" s="15" t="s">
        <v>26</v>
      </c>
      <c r="J6" s="15" t="s">
        <v>27</v>
      </c>
    </row>
    <row r="7" spans="1:10" ht="13" x14ac:dyDescent="0.25">
      <c r="A7" s="13">
        <v>4</v>
      </c>
      <c r="B7" s="14" t="s">
        <v>854</v>
      </c>
      <c r="C7" s="13" t="s">
        <v>855</v>
      </c>
      <c r="D7" s="15" t="s">
        <v>856</v>
      </c>
      <c r="E7" s="15" t="s">
        <v>24</v>
      </c>
      <c r="F7" s="15" t="s">
        <v>139</v>
      </c>
      <c r="G7" s="13" t="str">
        <f>VLOOKUP(D7,'[1]CFETS-CGT全量-英文版'!$E:$I,4,0)</f>
        <v>2020</v>
      </c>
      <c r="H7" s="16">
        <f>VLOOKUP(D7,'[1]CFETS-CGT全量-英文版'!$E:$I,5,0)</f>
        <v>5</v>
      </c>
      <c r="I7" s="15" t="s">
        <v>26</v>
      </c>
      <c r="J7" s="15" t="s">
        <v>27</v>
      </c>
    </row>
    <row r="8" spans="1:10" ht="13" x14ac:dyDescent="0.25">
      <c r="A8" s="13">
        <v>5</v>
      </c>
      <c r="B8" s="14" t="s">
        <v>857</v>
      </c>
      <c r="C8" s="13" t="s">
        <v>858</v>
      </c>
      <c r="D8" s="15" t="s">
        <v>859</v>
      </c>
      <c r="E8" s="15" t="s">
        <v>24</v>
      </c>
      <c r="F8" s="15" t="s">
        <v>75</v>
      </c>
      <c r="G8" s="13" t="str">
        <f>VLOOKUP(D8,'[1]CFETS-CGT全量-英文版'!$E:$I,4,0)</f>
        <v>2020</v>
      </c>
      <c r="H8" s="16">
        <f>VLOOKUP(D8,'[1]CFETS-CGT全量-英文版'!$E:$I,5,0)</f>
        <v>20</v>
      </c>
      <c r="I8" s="15" t="s">
        <v>26</v>
      </c>
      <c r="J8" s="15" t="s">
        <v>27</v>
      </c>
    </row>
    <row r="9" spans="1:10" ht="13" x14ac:dyDescent="0.25">
      <c r="A9" s="13">
        <v>6</v>
      </c>
      <c r="B9" s="14" t="s">
        <v>860</v>
      </c>
      <c r="C9" s="13" t="s">
        <v>861</v>
      </c>
      <c r="D9" s="15" t="s">
        <v>862</v>
      </c>
      <c r="E9" s="15" t="s">
        <v>24</v>
      </c>
      <c r="F9" s="15" t="s">
        <v>188</v>
      </c>
      <c r="G9" s="13" t="str">
        <f>VLOOKUP(D9,'[1]CFETS-CGT全量-英文版'!$E:$I,4,0)</f>
        <v>2021</v>
      </c>
      <c r="H9" s="16">
        <f>VLOOKUP(D9,'[1]CFETS-CGT全量-英文版'!$E:$I,5,0)</f>
        <v>5</v>
      </c>
      <c r="I9" s="15" t="s">
        <v>26</v>
      </c>
      <c r="J9" s="15" t="s">
        <v>27</v>
      </c>
    </row>
    <row r="10" spans="1:10" ht="13" x14ac:dyDescent="0.25">
      <c r="A10" s="13">
        <v>7</v>
      </c>
      <c r="B10" s="14" t="s">
        <v>863</v>
      </c>
      <c r="C10" s="13" t="s">
        <v>864</v>
      </c>
      <c r="D10" s="15" t="s">
        <v>865</v>
      </c>
      <c r="E10" s="15" t="s">
        <v>24</v>
      </c>
      <c r="F10" s="15" t="s">
        <v>130</v>
      </c>
      <c r="G10" s="13" t="str">
        <f>VLOOKUP(D10,'[1]CFETS-CGT全量-英文版'!$E:$I,4,0)</f>
        <v>2021</v>
      </c>
      <c r="H10" s="16">
        <f>VLOOKUP(D10,'[1]CFETS-CGT全量-英文版'!$E:$I,5,0)</f>
        <v>10</v>
      </c>
      <c r="I10" s="15" t="s">
        <v>26</v>
      </c>
      <c r="J10" s="15" t="s">
        <v>27</v>
      </c>
    </row>
    <row r="11" spans="1:10" ht="13" x14ac:dyDescent="0.25">
      <c r="A11" s="13">
        <v>8</v>
      </c>
      <c r="B11" s="14" t="s">
        <v>866</v>
      </c>
      <c r="C11" s="13" t="s">
        <v>867</v>
      </c>
      <c r="D11" s="15" t="s">
        <v>868</v>
      </c>
      <c r="E11" s="15" t="s">
        <v>24</v>
      </c>
      <c r="F11" s="15" t="s">
        <v>405</v>
      </c>
      <c r="G11" s="13" t="str">
        <f>VLOOKUP(D11,'[1]CFETS-CGT全量-英文版'!$E:$I,4,0)</f>
        <v>2021</v>
      </c>
      <c r="H11" s="16">
        <f>VLOOKUP(D11,'[1]CFETS-CGT全量-英文版'!$E:$I,5,0)</f>
        <v>15</v>
      </c>
      <c r="I11" s="15" t="s">
        <v>26</v>
      </c>
      <c r="J11" s="15" t="s">
        <v>27</v>
      </c>
    </row>
    <row r="12" spans="1:10" ht="13" x14ac:dyDescent="0.25">
      <c r="A12" s="13">
        <v>9</v>
      </c>
      <c r="B12" s="14" t="s">
        <v>869</v>
      </c>
      <c r="C12" s="13" t="s">
        <v>870</v>
      </c>
      <c r="D12" s="15" t="s">
        <v>871</v>
      </c>
      <c r="E12" s="15" t="s">
        <v>24</v>
      </c>
      <c r="F12" s="15" t="s">
        <v>159</v>
      </c>
      <c r="G12" s="13" t="str">
        <f>VLOOKUP(D12,'[1]CFETS-CGT全量-英文版'!$E:$I,4,0)</f>
        <v>2021</v>
      </c>
      <c r="H12" s="16">
        <f>VLOOKUP(D12,'[1]CFETS-CGT全量-英文版'!$E:$I,5,0)</f>
        <v>30</v>
      </c>
      <c r="I12" s="15" t="s">
        <v>26</v>
      </c>
      <c r="J12" s="15" t="s">
        <v>27</v>
      </c>
    </row>
    <row r="13" spans="1:10" ht="13" x14ac:dyDescent="0.25">
      <c r="A13" s="13">
        <v>10</v>
      </c>
      <c r="B13" s="14" t="s">
        <v>872</v>
      </c>
      <c r="C13" s="13" t="s">
        <v>873</v>
      </c>
      <c r="D13" s="15" t="s">
        <v>874</v>
      </c>
      <c r="E13" s="15" t="s">
        <v>24</v>
      </c>
      <c r="F13" s="15" t="s">
        <v>130</v>
      </c>
      <c r="G13" s="13" t="str">
        <f>VLOOKUP(D13,'[1]CFETS-CGT全量-英文版'!$E:$I,4,0)</f>
        <v>2021</v>
      </c>
      <c r="H13" s="16">
        <f>VLOOKUP(D13,'[1]CFETS-CGT全量-英文版'!$E:$I,5,0)</f>
        <v>15</v>
      </c>
      <c r="I13" s="15" t="s">
        <v>26</v>
      </c>
      <c r="J13" s="15" t="s">
        <v>27</v>
      </c>
    </row>
    <row r="14" spans="1:10" ht="13" x14ac:dyDescent="0.25">
      <c r="A14" s="13">
        <v>11</v>
      </c>
      <c r="B14" s="14" t="s">
        <v>875</v>
      </c>
      <c r="C14" s="13" t="s">
        <v>876</v>
      </c>
      <c r="D14" s="15" t="s">
        <v>877</v>
      </c>
      <c r="E14" s="15" t="s">
        <v>24</v>
      </c>
      <c r="F14" s="15" t="s">
        <v>341</v>
      </c>
      <c r="G14" s="13" t="str">
        <f>VLOOKUP(D14,'[1]CFETS-CGT全量-英文版'!$E:$I,4,0)</f>
        <v>2021</v>
      </c>
      <c r="H14" s="16">
        <f>VLOOKUP(D14,'[1]CFETS-CGT全量-英文版'!$E:$I,5,0)</f>
        <v>2</v>
      </c>
      <c r="I14" s="15" t="s">
        <v>26</v>
      </c>
      <c r="J14" s="15" t="s">
        <v>32</v>
      </c>
    </row>
    <row r="15" spans="1:10" ht="13" x14ac:dyDescent="0.25">
      <c r="A15" s="13">
        <v>12</v>
      </c>
      <c r="B15" s="14" t="s">
        <v>878</v>
      </c>
      <c r="C15" s="13" t="s">
        <v>879</v>
      </c>
      <c r="D15" s="15" t="s">
        <v>880</v>
      </c>
      <c r="E15" s="15" t="s">
        <v>24</v>
      </c>
      <c r="F15" s="15" t="s">
        <v>191</v>
      </c>
      <c r="G15" s="13" t="str">
        <f>VLOOKUP(D15,'[1]CFETS-CGT全量-英文版'!$E:$I,4,0)</f>
        <v>2021</v>
      </c>
      <c r="H15" s="16">
        <f>VLOOKUP(D15,'[1]CFETS-CGT全量-英文版'!$E:$I,5,0)</f>
        <v>5</v>
      </c>
      <c r="I15" s="15" t="s">
        <v>26</v>
      </c>
      <c r="J15" s="15" t="s">
        <v>32</v>
      </c>
    </row>
    <row r="16" spans="1:10" ht="13" x14ac:dyDescent="0.25">
      <c r="A16" s="13">
        <v>13</v>
      </c>
      <c r="B16" s="14" t="s">
        <v>881</v>
      </c>
      <c r="C16" s="13" t="s">
        <v>882</v>
      </c>
      <c r="D16" s="15" t="s">
        <v>883</v>
      </c>
      <c r="E16" s="15" t="s">
        <v>24</v>
      </c>
      <c r="F16" s="15" t="s">
        <v>405</v>
      </c>
      <c r="G16" s="13" t="str">
        <f>VLOOKUP(D16,'[1]CFETS-CGT全量-英文版'!$E:$I,4,0)</f>
        <v>2021</v>
      </c>
      <c r="H16" s="16">
        <f>VLOOKUP(D16,'[1]CFETS-CGT全量-英文版'!$E:$I,5,0)</f>
        <v>5</v>
      </c>
      <c r="I16" s="15" t="s">
        <v>26</v>
      </c>
      <c r="J16" s="15" t="s">
        <v>32</v>
      </c>
    </row>
    <row r="17" spans="1:11" ht="13" x14ac:dyDescent="0.25">
      <c r="A17" s="13">
        <v>14</v>
      </c>
      <c r="B17" s="14" t="s">
        <v>884</v>
      </c>
      <c r="C17" s="13" t="s">
        <v>885</v>
      </c>
      <c r="D17" s="15" t="s">
        <v>886</v>
      </c>
      <c r="E17" s="15" t="s">
        <v>24</v>
      </c>
      <c r="F17" s="15" t="s">
        <v>405</v>
      </c>
      <c r="G17" s="13" t="str">
        <f>VLOOKUP(D17,'[1]CFETS-CGT全量-英文版'!$E:$I,4,0)</f>
        <v>2022</v>
      </c>
      <c r="H17" s="16">
        <f>VLOOKUP(D17,'[1]CFETS-CGT全量-英文版'!$E:$I,5,0)</f>
        <v>3</v>
      </c>
      <c r="I17" s="15" t="s">
        <v>26</v>
      </c>
      <c r="J17" s="15" t="s">
        <v>32</v>
      </c>
    </row>
    <row r="18" spans="1:11" ht="13" x14ac:dyDescent="0.25">
      <c r="A18" s="13">
        <v>15</v>
      </c>
      <c r="B18" s="14" t="s">
        <v>887</v>
      </c>
      <c r="C18" s="13" t="s">
        <v>888</v>
      </c>
      <c r="D18" s="15" t="s">
        <v>889</v>
      </c>
      <c r="E18" s="15" t="s">
        <v>24</v>
      </c>
      <c r="F18" s="15" t="s">
        <v>448</v>
      </c>
      <c r="G18" s="13" t="str">
        <f>VLOOKUP(D18,'[1]CFETS-CGT全量-英文版'!$E:$I,4,0)</f>
        <v>2022</v>
      </c>
      <c r="H18" s="16">
        <f>VLOOKUP(D18,'[1]CFETS-CGT全量-英文版'!$E:$I,5,0)</f>
        <v>10</v>
      </c>
      <c r="I18" s="15" t="s">
        <v>26</v>
      </c>
      <c r="J18" s="15" t="s">
        <v>32</v>
      </c>
    </row>
    <row r="19" spans="1:11" ht="13" x14ac:dyDescent="0.25">
      <c r="A19" s="13">
        <v>16</v>
      </c>
      <c r="B19" s="14" t="s">
        <v>890</v>
      </c>
      <c r="C19" s="13" t="s">
        <v>891</v>
      </c>
      <c r="D19" s="15" t="s">
        <v>892</v>
      </c>
      <c r="E19" s="15" t="s">
        <v>24</v>
      </c>
      <c r="F19" s="15" t="s">
        <v>341</v>
      </c>
      <c r="G19" s="13" t="str">
        <f>VLOOKUP(D19,'[1]CFETS-CGT全量-英文版'!$E:$I,4,0)</f>
        <v>2022</v>
      </c>
      <c r="H19" s="16">
        <f>VLOOKUP(D19,'[1]CFETS-CGT全量-英文版'!$E:$I,5,0)</f>
        <v>5</v>
      </c>
      <c r="I19" s="15" t="s">
        <v>26</v>
      </c>
      <c r="J19" s="15" t="s">
        <v>32</v>
      </c>
    </row>
    <row r="20" spans="1:11" ht="13" x14ac:dyDescent="0.25">
      <c r="A20" s="13">
        <v>17</v>
      </c>
      <c r="B20" s="14" t="s">
        <v>893</v>
      </c>
      <c r="C20" s="13" t="s">
        <v>894</v>
      </c>
      <c r="D20" s="15" t="s">
        <v>895</v>
      </c>
      <c r="E20" s="15" t="s">
        <v>24</v>
      </c>
      <c r="F20" s="15" t="s">
        <v>448</v>
      </c>
      <c r="G20" s="13" t="str">
        <f>VLOOKUP(D20,'[1]CFETS-CGT全量-英文版'!$E:$I,4,0)</f>
        <v>2022</v>
      </c>
      <c r="H20" s="16">
        <f>VLOOKUP(D20,'[1]CFETS-CGT全量-英文版'!$E:$I,5,0)</f>
        <v>10</v>
      </c>
      <c r="I20" s="15" t="s">
        <v>26</v>
      </c>
      <c r="J20" s="15" t="s">
        <v>45</v>
      </c>
    </row>
    <row r="21" spans="1:11" ht="13" x14ac:dyDescent="0.25">
      <c r="A21" s="13">
        <v>18</v>
      </c>
      <c r="B21" s="14" t="s">
        <v>896</v>
      </c>
      <c r="C21" s="13" t="s">
        <v>897</v>
      </c>
      <c r="D21" s="15" t="s">
        <v>898</v>
      </c>
      <c r="E21" s="15" t="s">
        <v>24</v>
      </c>
      <c r="F21" s="15" t="s">
        <v>405</v>
      </c>
      <c r="G21" s="13" t="str">
        <f>VLOOKUP(D21,'[1]CFETS-CGT全量-英文版'!$E:$I,4,0)</f>
        <v>2022</v>
      </c>
      <c r="H21" s="16">
        <f>VLOOKUP(D21,'[1]CFETS-CGT全量-英文版'!$E:$I,5,0)</f>
        <v>1.5</v>
      </c>
      <c r="I21" s="15" t="s">
        <v>26</v>
      </c>
      <c r="J21" s="15" t="s">
        <v>45</v>
      </c>
    </row>
    <row r="22" spans="1:11" ht="13" x14ac:dyDescent="0.25">
      <c r="A22" s="13">
        <v>19</v>
      </c>
      <c r="B22" s="14" t="s">
        <v>899</v>
      </c>
      <c r="C22" s="13" t="s">
        <v>900</v>
      </c>
      <c r="D22" s="15" t="s">
        <v>901</v>
      </c>
      <c r="E22" s="15" t="s">
        <v>24</v>
      </c>
      <c r="F22" s="15" t="s">
        <v>91</v>
      </c>
      <c r="G22" s="13" t="str">
        <f>VLOOKUP(D22,'[1]CFETS-CGT全量-英文版'!$E:$I,4,0)</f>
        <v>2022</v>
      </c>
      <c r="H22" s="16">
        <f>VLOOKUP(D22,'[1]CFETS-CGT全量-英文版'!$E:$I,5,0)</f>
        <v>30</v>
      </c>
      <c r="I22" s="15" t="s">
        <v>26</v>
      </c>
      <c r="J22" s="15" t="s">
        <v>45</v>
      </c>
    </row>
    <row r="23" spans="1:11" ht="13" x14ac:dyDescent="0.25">
      <c r="A23" s="13">
        <v>20</v>
      </c>
      <c r="B23" s="14" t="s">
        <v>902</v>
      </c>
      <c r="C23" s="13" t="s">
        <v>903</v>
      </c>
      <c r="D23" s="15" t="s">
        <v>904</v>
      </c>
      <c r="E23" s="15" t="s">
        <v>194</v>
      </c>
      <c r="F23" s="15" t="s">
        <v>495</v>
      </c>
      <c r="G23" s="13" t="str">
        <f>VLOOKUP(D23,'[1]CFETS-CGT全量-英文版'!$E:$I,4,0)</f>
        <v>2022</v>
      </c>
      <c r="H23" s="16">
        <f>VLOOKUP(D23,'[1]CFETS-CGT全量-英文版'!$E:$I,5,0)</f>
        <v>50</v>
      </c>
      <c r="I23" s="15" t="s">
        <v>26</v>
      </c>
      <c r="J23" s="15" t="s">
        <v>45</v>
      </c>
    </row>
    <row r="24" spans="1:11" ht="13" x14ac:dyDescent="0.25">
      <c r="A24" s="13">
        <v>21</v>
      </c>
      <c r="B24" s="14" t="s">
        <v>905</v>
      </c>
      <c r="C24" s="13" t="s">
        <v>906</v>
      </c>
      <c r="D24" s="15" t="s">
        <v>907</v>
      </c>
      <c r="E24" s="15" t="s">
        <v>24</v>
      </c>
      <c r="F24" s="15" t="s">
        <v>156</v>
      </c>
      <c r="G24" s="13" t="str">
        <f>VLOOKUP(D24,'[1]CFETS-CGT全量-英文版'!$E:$I,4,0)</f>
        <v>2022</v>
      </c>
      <c r="H24" s="16">
        <f>VLOOKUP(D24,'[1]CFETS-CGT全量-英文版'!$E:$I,5,0)</f>
        <v>5</v>
      </c>
      <c r="I24" s="15" t="s">
        <v>26</v>
      </c>
      <c r="J24" s="15" t="s">
        <v>45</v>
      </c>
    </row>
    <row r="25" spans="1:11" s="2" customFormat="1" ht="13" x14ac:dyDescent="0.25">
      <c r="A25" s="13">
        <v>22</v>
      </c>
      <c r="B25" s="14" t="s">
        <v>908</v>
      </c>
      <c r="C25" s="13" t="s">
        <v>909</v>
      </c>
      <c r="D25" s="15" t="s">
        <v>910</v>
      </c>
      <c r="E25" s="15" t="s">
        <v>24</v>
      </c>
      <c r="F25" s="15" t="s">
        <v>91</v>
      </c>
      <c r="G25" s="13" t="str">
        <f>VLOOKUP(D25,'[1]CFETS-CGT全量-英文版'!$E:$I,4,0)</f>
        <v>2022</v>
      </c>
      <c r="H25" s="16">
        <f>VLOOKUP(D25,'[1]CFETS-CGT全量-英文版'!$E:$I,5,0)</f>
        <v>20</v>
      </c>
      <c r="I25" s="15" t="s">
        <v>26</v>
      </c>
      <c r="J25" s="15" t="s">
        <v>45</v>
      </c>
      <c r="K25"/>
    </row>
    <row r="26" spans="1:11" ht="13" x14ac:dyDescent="0.25">
      <c r="A26" s="13">
        <v>23</v>
      </c>
      <c r="B26" s="14" t="s">
        <v>911</v>
      </c>
      <c r="C26" s="13" t="s">
        <v>912</v>
      </c>
      <c r="D26" s="15" t="s">
        <v>913</v>
      </c>
      <c r="E26" s="15" t="s">
        <v>24</v>
      </c>
      <c r="F26" s="15" t="s">
        <v>91</v>
      </c>
      <c r="G26" s="13" t="str">
        <f>VLOOKUP(D26,'[1]CFETS-CGT全量-英文版'!$E:$I,4,0)</f>
        <v>2022</v>
      </c>
      <c r="H26" s="16">
        <f>VLOOKUP(D26,'[1]CFETS-CGT全量-英文版'!$E:$I,5,0)</f>
        <v>10</v>
      </c>
      <c r="I26" s="15" t="s">
        <v>26</v>
      </c>
      <c r="J26" s="15" t="s">
        <v>45</v>
      </c>
    </row>
    <row r="27" spans="1:11" ht="13" x14ac:dyDescent="0.25">
      <c r="A27" s="13">
        <v>24</v>
      </c>
      <c r="B27" s="14" t="s">
        <v>914</v>
      </c>
      <c r="C27" s="13" t="s">
        <v>915</v>
      </c>
      <c r="D27" s="15" t="s">
        <v>916</v>
      </c>
      <c r="E27" s="15" t="s">
        <v>24</v>
      </c>
      <c r="F27" s="15" t="s">
        <v>91</v>
      </c>
      <c r="G27" s="13" t="str">
        <f>VLOOKUP(D27,'[1]CFETS-CGT全量-英文版'!$E:$I,4,0)</f>
        <v>2022</v>
      </c>
      <c r="H27" s="16">
        <f>VLOOKUP(D27,'[1]CFETS-CGT全量-英文版'!$E:$I,5,0)</f>
        <v>20</v>
      </c>
      <c r="I27" s="15" t="s">
        <v>26</v>
      </c>
      <c r="J27" s="15" t="s">
        <v>45</v>
      </c>
    </row>
    <row r="28" spans="1:11" ht="13" x14ac:dyDescent="0.25">
      <c r="A28" s="13">
        <v>25</v>
      </c>
      <c r="B28" s="14" t="s">
        <v>917</v>
      </c>
      <c r="C28" s="13" t="s">
        <v>918</v>
      </c>
      <c r="D28" s="15" t="s">
        <v>919</v>
      </c>
      <c r="E28" s="15" t="s">
        <v>24</v>
      </c>
      <c r="F28" s="15" t="s">
        <v>405</v>
      </c>
      <c r="G28" s="13" t="str">
        <f>VLOOKUP(D28,'[1]CFETS-CGT全量-英文版'!$E:$I,4,0)</f>
        <v>2022</v>
      </c>
      <c r="H28" s="16">
        <f>VLOOKUP(D28,'[1]CFETS-CGT全量-英文版'!$E:$I,5,0)</f>
        <v>1.5</v>
      </c>
      <c r="I28" s="15" t="s">
        <v>26</v>
      </c>
      <c r="J28" s="15" t="s">
        <v>45</v>
      </c>
    </row>
    <row r="29" spans="1:11" ht="13" x14ac:dyDescent="0.25">
      <c r="A29" s="13">
        <v>26</v>
      </c>
      <c r="B29" s="14" t="s">
        <v>920</v>
      </c>
      <c r="C29" s="13" t="s">
        <v>921</v>
      </c>
      <c r="D29" s="15" t="s">
        <v>922</v>
      </c>
      <c r="E29" s="15" t="s">
        <v>24</v>
      </c>
      <c r="F29" s="15" t="s">
        <v>448</v>
      </c>
      <c r="G29" s="13" t="str">
        <f>VLOOKUP(D29,'[1]CFETS-CGT全量-英文版'!$E:$I,4,0)</f>
        <v>2022</v>
      </c>
      <c r="H29" s="16">
        <f>VLOOKUP(D29,'[1]CFETS-CGT全量-英文版'!$E:$I,5,0)</f>
        <v>10</v>
      </c>
      <c r="I29" s="15" t="s">
        <v>26</v>
      </c>
      <c r="J29" s="15" t="s">
        <v>45</v>
      </c>
    </row>
    <row r="30" spans="1:11" ht="13" x14ac:dyDescent="0.25">
      <c r="A30" s="13">
        <v>27</v>
      </c>
      <c r="B30" s="14" t="s">
        <v>923</v>
      </c>
      <c r="C30" s="13" t="s">
        <v>924</v>
      </c>
      <c r="D30" s="15" t="s">
        <v>925</v>
      </c>
      <c r="E30" s="15" t="s">
        <v>24</v>
      </c>
      <c r="F30" s="15" t="s">
        <v>91</v>
      </c>
      <c r="G30" s="13" t="str">
        <f>VLOOKUP(D30,'[1]CFETS-CGT全量-英文版'!$E:$I,4,0)</f>
        <v>2022</v>
      </c>
      <c r="H30" s="16">
        <f>VLOOKUP(D30,'[1]CFETS-CGT全量-英文版'!$E:$I,5,0)</f>
        <v>40</v>
      </c>
      <c r="I30" s="15" t="s">
        <v>26</v>
      </c>
      <c r="J30" s="15" t="s">
        <v>45</v>
      </c>
    </row>
    <row r="31" spans="1:11" ht="13" x14ac:dyDescent="0.25">
      <c r="A31" s="13">
        <v>28</v>
      </c>
      <c r="B31" s="14" t="s">
        <v>926</v>
      </c>
      <c r="C31" s="13" t="s">
        <v>927</v>
      </c>
      <c r="D31" s="15" t="s">
        <v>928</v>
      </c>
      <c r="E31" s="15" t="s">
        <v>24</v>
      </c>
      <c r="F31" s="15" t="s">
        <v>489</v>
      </c>
      <c r="G31" s="13" t="str">
        <f>VLOOKUP(D31,'[1]CFETS-CGT全量-英文版'!$E:$I,4,0)</f>
        <v>2022</v>
      </c>
      <c r="H31" s="16">
        <f>VLOOKUP(D31,'[1]CFETS-CGT全量-英文版'!$E:$I,5,0)</f>
        <v>50</v>
      </c>
      <c r="I31" s="15" t="s">
        <v>26</v>
      </c>
      <c r="J31" s="15" t="s">
        <v>45</v>
      </c>
    </row>
    <row r="32" spans="1:11" ht="13" x14ac:dyDescent="0.25">
      <c r="A32" s="13">
        <v>29</v>
      </c>
      <c r="B32" s="14" t="s">
        <v>930</v>
      </c>
      <c r="C32" s="13" t="s">
        <v>931</v>
      </c>
      <c r="D32" s="15" t="s">
        <v>932</v>
      </c>
      <c r="E32" s="15" t="s">
        <v>24</v>
      </c>
      <c r="F32" s="15" t="s">
        <v>162</v>
      </c>
      <c r="G32" s="13" t="str">
        <f>VLOOKUP(D32,'[1]CFETS-CGT全量-英文版'!$E:$I,4,0)</f>
        <v>2023</v>
      </c>
      <c r="H32" s="16">
        <f>VLOOKUP(D32,'[1]CFETS-CGT全量-英文版'!$E:$I,5,0)</f>
        <v>5</v>
      </c>
      <c r="I32" s="15" t="s">
        <v>26</v>
      </c>
      <c r="J32" s="15" t="s">
        <v>32</v>
      </c>
    </row>
    <row r="33" spans="1:10" ht="13" x14ac:dyDescent="0.25">
      <c r="A33" s="13">
        <v>30</v>
      </c>
      <c r="B33" s="14" t="s">
        <v>933</v>
      </c>
      <c r="C33" s="13" t="s">
        <v>934</v>
      </c>
      <c r="D33" s="15" t="s">
        <v>935</v>
      </c>
      <c r="E33" s="15" t="s">
        <v>24</v>
      </c>
      <c r="F33" s="15" t="s">
        <v>471</v>
      </c>
      <c r="G33" s="13" t="str">
        <f>VLOOKUP(D33,'[1]CFETS-CGT全量-英文版'!$E:$I,4,0)</f>
        <v>2023</v>
      </c>
      <c r="H33" s="16">
        <f>VLOOKUP(D33,'[1]CFETS-CGT全量-英文版'!$E:$I,5,0)</f>
        <v>10</v>
      </c>
      <c r="I33" s="15" t="s">
        <v>26</v>
      </c>
      <c r="J33" s="15" t="s">
        <v>32</v>
      </c>
    </row>
    <row r="34" spans="1:10" ht="13" x14ac:dyDescent="0.25">
      <c r="A34" s="13">
        <v>31</v>
      </c>
      <c r="B34" s="14" t="s">
        <v>936</v>
      </c>
      <c r="C34" s="13" t="s">
        <v>937</v>
      </c>
      <c r="D34" s="15" t="s">
        <v>938</v>
      </c>
      <c r="E34" s="15" t="s">
        <v>24</v>
      </c>
      <c r="F34" s="15" t="s">
        <v>280</v>
      </c>
      <c r="G34" s="13" t="str">
        <f>VLOOKUP(D34,'[1]CFETS-CGT全量-英文版'!$E:$I,4,0)</f>
        <v>2023</v>
      </c>
      <c r="H34" s="16">
        <f>VLOOKUP(D34,'[1]CFETS-CGT全量-英文版'!$E:$I,5,0)</f>
        <v>10</v>
      </c>
      <c r="I34" s="15" t="s">
        <v>26</v>
      </c>
      <c r="J34" s="15" t="s">
        <v>32</v>
      </c>
    </row>
    <row r="35" spans="1:10" ht="13" x14ac:dyDescent="0.25">
      <c r="A35" s="13">
        <v>32</v>
      </c>
      <c r="B35" s="14" t="s">
        <v>939</v>
      </c>
      <c r="C35" s="13" t="s">
        <v>940</v>
      </c>
      <c r="D35" s="15" t="s">
        <v>941</v>
      </c>
      <c r="E35" s="15" t="s">
        <v>24</v>
      </c>
      <c r="F35" s="15" t="s">
        <v>280</v>
      </c>
      <c r="G35" s="13" t="str">
        <f>VLOOKUP(D35,'[1]CFETS-CGT全量-英文版'!$E:$I,4,0)</f>
        <v>2023</v>
      </c>
      <c r="H35" s="16">
        <f>VLOOKUP(D35,'[1]CFETS-CGT全量-英文版'!$E:$I,5,0)</f>
        <v>10</v>
      </c>
      <c r="I35" s="15" t="s">
        <v>26</v>
      </c>
      <c r="J35" s="15" t="s">
        <v>32</v>
      </c>
    </row>
    <row r="36" spans="1:10" ht="13" x14ac:dyDescent="0.25">
      <c r="A36" s="13">
        <v>33</v>
      </c>
      <c r="B36" s="14" t="s">
        <v>942</v>
      </c>
      <c r="C36" s="13" t="s">
        <v>943</v>
      </c>
      <c r="D36" s="15" t="s">
        <v>944</v>
      </c>
      <c r="E36" s="15" t="s">
        <v>24</v>
      </c>
      <c r="F36" s="15" t="s">
        <v>945</v>
      </c>
      <c r="G36" s="13" t="str">
        <f>VLOOKUP(D36,'[1]CFETS-CGT全量-英文版'!$E:$I,4,0)</f>
        <v>2023</v>
      </c>
      <c r="H36" s="16">
        <f>VLOOKUP(D36,'[1]CFETS-CGT全量-英文版'!$E:$I,5,0)</f>
        <v>5</v>
      </c>
      <c r="I36" s="15" t="s">
        <v>26</v>
      </c>
      <c r="J36" s="15" t="s">
        <v>32</v>
      </c>
    </row>
    <row r="37" spans="1:10" ht="13" x14ac:dyDescent="0.25">
      <c r="A37" s="13">
        <v>34</v>
      </c>
      <c r="B37" s="14" t="s">
        <v>946</v>
      </c>
      <c r="C37" s="13" t="s">
        <v>947</v>
      </c>
      <c r="D37" s="15" t="s">
        <v>948</v>
      </c>
      <c r="E37" s="15" t="s">
        <v>24</v>
      </c>
      <c r="F37" s="15" t="s">
        <v>949</v>
      </c>
      <c r="G37" s="13" t="str">
        <f>VLOOKUP(D37,'[1]CFETS-CGT全量-英文版'!$E:$I,4,0)</f>
        <v>2023</v>
      </c>
      <c r="H37" s="16">
        <f>VLOOKUP(D37,'[1]CFETS-CGT全量-英文版'!$E:$I,5,0)</f>
        <v>10</v>
      </c>
      <c r="I37" s="15" t="s">
        <v>26</v>
      </c>
      <c r="J37" s="15" t="s">
        <v>32</v>
      </c>
    </row>
    <row r="38" spans="1:10" ht="13" x14ac:dyDescent="0.25">
      <c r="A38" s="13">
        <v>35</v>
      </c>
      <c r="B38" s="14" t="s">
        <v>950</v>
      </c>
      <c r="C38" s="13" t="s">
        <v>951</v>
      </c>
      <c r="D38" s="15" t="s">
        <v>952</v>
      </c>
      <c r="E38" s="15" t="s">
        <v>24</v>
      </c>
      <c r="F38" s="15" t="s">
        <v>293</v>
      </c>
      <c r="G38" s="13" t="str">
        <f>VLOOKUP(D38,'[1]CFETS-CGT全量-英文版'!$E:$I,4,0)</f>
        <v>2023</v>
      </c>
      <c r="H38" s="16">
        <f>VLOOKUP(D38,'[1]CFETS-CGT全量-英文版'!$E:$I,5,0)</f>
        <v>10</v>
      </c>
      <c r="I38" s="15" t="s">
        <v>26</v>
      </c>
      <c r="J38" s="15" t="s">
        <v>32</v>
      </c>
    </row>
    <row r="39" spans="1:10" ht="13" x14ac:dyDescent="0.25">
      <c r="A39" s="13">
        <v>36</v>
      </c>
      <c r="B39" s="14" t="s">
        <v>953</v>
      </c>
      <c r="C39" s="13" t="s">
        <v>954</v>
      </c>
      <c r="D39" s="15" t="s">
        <v>955</v>
      </c>
      <c r="E39" s="15" t="s">
        <v>24</v>
      </c>
      <c r="F39" s="15" t="s">
        <v>293</v>
      </c>
      <c r="G39" s="13" t="str">
        <f>VLOOKUP(D39,'[1]CFETS-CGT全量-英文版'!$E:$I,4,0)</f>
        <v>2023</v>
      </c>
      <c r="H39" s="16">
        <f>VLOOKUP(D39,'[1]CFETS-CGT全量-英文版'!$E:$I,5,0)</f>
        <v>20</v>
      </c>
      <c r="I39" s="15" t="s">
        <v>26</v>
      </c>
      <c r="J39" s="15" t="s">
        <v>32</v>
      </c>
    </row>
    <row r="40" spans="1:10" ht="13" x14ac:dyDescent="0.25">
      <c r="A40" s="13">
        <v>37</v>
      </c>
      <c r="B40" s="14" t="s">
        <v>956</v>
      </c>
      <c r="C40" s="13" t="s">
        <v>957</v>
      </c>
      <c r="D40" s="15" t="s">
        <v>958</v>
      </c>
      <c r="E40" s="15" t="s">
        <v>24</v>
      </c>
      <c r="F40" s="15" t="s">
        <v>482</v>
      </c>
      <c r="G40" s="13" t="str">
        <f>VLOOKUP(D40,'[1]CFETS-CGT全量-英文版'!$E:$I,4,0)</f>
        <v>2023</v>
      </c>
      <c r="H40" s="16">
        <f>VLOOKUP(D40,'[1]CFETS-CGT全量-英文版'!$E:$I,5,0)</f>
        <v>5.2</v>
      </c>
      <c r="I40" s="15" t="s">
        <v>26</v>
      </c>
      <c r="J40" s="15" t="s">
        <v>27</v>
      </c>
    </row>
    <row r="41" spans="1:10" ht="13" x14ac:dyDescent="0.25">
      <c r="A41" s="13">
        <v>38</v>
      </c>
      <c r="B41" s="14" t="s">
        <v>959</v>
      </c>
      <c r="C41" s="13" t="s">
        <v>960</v>
      </c>
      <c r="D41" s="15" t="s">
        <v>961</v>
      </c>
      <c r="E41" s="15" t="s">
        <v>24</v>
      </c>
      <c r="F41" s="15" t="s">
        <v>49</v>
      </c>
      <c r="G41" s="13" t="str">
        <f>VLOOKUP(D41,'[1]CFETS-CGT全量-英文版'!$E:$I,4,0)</f>
        <v>2023</v>
      </c>
      <c r="H41" s="16">
        <f>VLOOKUP(D41,'[1]CFETS-CGT全量-英文版'!$E:$I,5,0)</f>
        <v>10</v>
      </c>
      <c r="I41" s="15" t="s">
        <v>26</v>
      </c>
      <c r="J41" s="15" t="s">
        <v>27</v>
      </c>
    </row>
    <row r="42" spans="1:10" ht="13" x14ac:dyDescent="0.25">
      <c r="A42" s="13">
        <v>39</v>
      </c>
      <c r="B42" s="14" t="s">
        <v>962</v>
      </c>
      <c r="C42" s="13" t="s">
        <v>963</v>
      </c>
      <c r="D42" s="15" t="s">
        <v>964</v>
      </c>
      <c r="E42" s="15" t="s">
        <v>24</v>
      </c>
      <c r="F42" s="15" t="s">
        <v>91</v>
      </c>
      <c r="G42" s="13" t="str">
        <f>VLOOKUP(D42,'[1]CFETS-CGT全量-英文版'!$E:$I,4,0)</f>
        <v>2023</v>
      </c>
      <c r="H42" s="16">
        <f>VLOOKUP(D42,'[1]CFETS-CGT全量-英文版'!$E:$I,5,0)</f>
        <v>20</v>
      </c>
      <c r="I42" s="15" t="s">
        <v>26</v>
      </c>
      <c r="J42" s="15" t="s">
        <v>27</v>
      </c>
    </row>
    <row r="43" spans="1:10" ht="13" x14ac:dyDescent="0.25">
      <c r="A43" s="13">
        <v>40</v>
      </c>
      <c r="B43" s="14" t="s">
        <v>965</v>
      </c>
      <c r="C43" s="13" t="s">
        <v>966</v>
      </c>
      <c r="D43" s="15" t="s">
        <v>967</v>
      </c>
      <c r="E43" s="15" t="s">
        <v>24</v>
      </c>
      <c r="F43" s="15" t="s">
        <v>91</v>
      </c>
      <c r="G43" s="13" t="str">
        <f>VLOOKUP(D43,'[1]CFETS-CGT全量-英文版'!$E:$I,4,0)</f>
        <v>2023</v>
      </c>
      <c r="H43" s="16">
        <f>VLOOKUP(D43,'[1]CFETS-CGT全量-英文版'!$E:$I,5,0)</f>
        <v>20</v>
      </c>
      <c r="I43" s="15" t="s">
        <v>26</v>
      </c>
      <c r="J43" s="15" t="s">
        <v>27</v>
      </c>
    </row>
    <row r="44" spans="1:10" ht="13" x14ac:dyDescent="0.25">
      <c r="A44" s="13">
        <v>41</v>
      </c>
      <c r="B44" s="14" t="s">
        <v>968</v>
      </c>
      <c r="C44" s="13" t="s">
        <v>969</v>
      </c>
      <c r="D44" s="15" t="s">
        <v>970</v>
      </c>
      <c r="E44" s="15" t="s">
        <v>24</v>
      </c>
      <c r="F44" s="15" t="s">
        <v>162</v>
      </c>
      <c r="G44" s="13" t="str">
        <f>VLOOKUP(D44,'[1]CFETS-CGT全量-英文版'!$E:$I,4,0)</f>
        <v>2023</v>
      </c>
      <c r="H44" s="16">
        <f>VLOOKUP(D44,'[1]CFETS-CGT全量-英文版'!$E:$I,5,0)</f>
        <v>10</v>
      </c>
      <c r="I44" s="15" t="s">
        <v>26</v>
      </c>
      <c r="J44" s="15" t="s">
        <v>27</v>
      </c>
    </row>
    <row r="45" spans="1:10" ht="13" x14ac:dyDescent="0.25">
      <c r="A45" s="13">
        <v>42</v>
      </c>
      <c r="B45" s="14" t="s">
        <v>971</v>
      </c>
      <c r="C45" s="13" t="s">
        <v>972</v>
      </c>
      <c r="D45" s="15" t="s">
        <v>973</v>
      </c>
      <c r="E45" s="15" t="s">
        <v>24</v>
      </c>
      <c r="F45" s="15" t="s">
        <v>293</v>
      </c>
      <c r="G45" s="13" t="str">
        <f>VLOOKUP(D45,'[1]CFETS-CGT全量-英文版'!$E:$I,4,0)</f>
        <v>2023</v>
      </c>
      <c r="H45" s="16">
        <f>VLOOKUP(D45,'[1]CFETS-CGT全量-英文版'!$E:$I,5,0)</f>
        <v>10</v>
      </c>
      <c r="I45" s="15" t="s">
        <v>26</v>
      </c>
      <c r="J45" s="15" t="s">
        <v>27</v>
      </c>
    </row>
    <row r="46" spans="1:10" ht="13" x14ac:dyDescent="0.25">
      <c r="A46" s="13">
        <v>43</v>
      </c>
      <c r="B46" s="14" t="s">
        <v>974</v>
      </c>
      <c r="C46" s="13" t="s">
        <v>975</v>
      </c>
      <c r="D46" s="15" t="s">
        <v>976</v>
      </c>
      <c r="E46" s="15" t="s">
        <v>24</v>
      </c>
      <c r="F46" s="15" t="s">
        <v>293</v>
      </c>
      <c r="G46" s="13" t="str">
        <f>VLOOKUP(D46,'[1]CFETS-CGT全量-英文版'!$E:$I,4,0)</f>
        <v>2023</v>
      </c>
      <c r="H46" s="16">
        <f>VLOOKUP(D46,'[1]CFETS-CGT全量-英文版'!$E:$I,5,0)</f>
        <v>10</v>
      </c>
      <c r="I46" s="15" t="s">
        <v>26</v>
      </c>
      <c r="J46" s="15" t="s">
        <v>27</v>
      </c>
    </row>
    <row r="47" spans="1:10" ht="13" x14ac:dyDescent="0.25">
      <c r="A47" s="13">
        <v>44</v>
      </c>
      <c r="B47" s="14" t="s">
        <v>977</v>
      </c>
      <c r="C47" s="13" t="s">
        <v>978</v>
      </c>
      <c r="D47" s="15" t="s">
        <v>979</v>
      </c>
      <c r="E47" s="15" t="s">
        <v>24</v>
      </c>
      <c r="F47" s="15" t="s">
        <v>272</v>
      </c>
      <c r="G47" s="13" t="str">
        <f>VLOOKUP(D47,'[1]CFETS-CGT全量-英文版'!$E:$I,4,0)</f>
        <v>2023</v>
      </c>
      <c r="H47" s="16">
        <f>VLOOKUP(D47,'[1]CFETS-CGT全量-英文版'!$E:$I,5,0)</f>
        <v>5</v>
      </c>
      <c r="I47" s="15" t="s">
        <v>26</v>
      </c>
      <c r="J47" s="15" t="s">
        <v>27</v>
      </c>
    </row>
    <row r="48" spans="1:10" ht="13" x14ac:dyDescent="0.25">
      <c r="A48" s="13">
        <v>45</v>
      </c>
      <c r="B48" s="14" t="s">
        <v>980</v>
      </c>
      <c r="C48" s="13" t="s">
        <v>981</v>
      </c>
      <c r="D48" s="15" t="s">
        <v>982</v>
      </c>
      <c r="E48" s="15" t="s">
        <v>24</v>
      </c>
      <c r="F48" s="15" t="s">
        <v>983</v>
      </c>
      <c r="G48" s="13" t="str">
        <f>VLOOKUP(D48,'[1]CFETS-CGT全量-英文版'!$E:$I,4,0)</f>
        <v>2023</v>
      </c>
      <c r="H48" s="16">
        <f>VLOOKUP(D48,'[1]CFETS-CGT全量-英文版'!$E:$I,5,0)</f>
        <v>10</v>
      </c>
      <c r="I48" s="15" t="s">
        <v>26</v>
      </c>
      <c r="J48" s="15" t="s">
        <v>27</v>
      </c>
    </row>
    <row r="49" spans="1:10" ht="13" x14ac:dyDescent="0.25">
      <c r="A49" s="13">
        <v>46</v>
      </c>
      <c r="B49" s="14" t="s">
        <v>984</v>
      </c>
      <c r="C49" s="13" t="s">
        <v>985</v>
      </c>
      <c r="D49" s="15" t="s">
        <v>986</v>
      </c>
      <c r="E49" s="15" t="s">
        <v>24</v>
      </c>
      <c r="F49" s="15" t="s">
        <v>293</v>
      </c>
      <c r="G49" s="13" t="str">
        <f>VLOOKUP(D49,'[1]CFETS-CGT全量-英文版'!$E:$I,4,0)</f>
        <v>2023</v>
      </c>
      <c r="H49" s="16">
        <f>VLOOKUP(D49,'[1]CFETS-CGT全量-英文版'!$E:$I,5,0)</f>
        <v>20</v>
      </c>
      <c r="I49" s="15" t="s">
        <v>26</v>
      </c>
      <c r="J49" s="15" t="s">
        <v>27</v>
      </c>
    </row>
    <row r="50" spans="1:10" ht="13" x14ac:dyDescent="0.25">
      <c r="A50" s="13">
        <v>47</v>
      </c>
      <c r="B50" s="14" t="s">
        <v>987</v>
      </c>
      <c r="C50" s="13" t="s">
        <v>988</v>
      </c>
      <c r="D50" s="15" t="s">
        <v>989</v>
      </c>
      <c r="E50" s="15" t="s">
        <v>24</v>
      </c>
      <c r="F50" s="15" t="s">
        <v>990</v>
      </c>
      <c r="G50" s="13" t="str">
        <f>VLOOKUP(D50,'[1]CFETS-CGT全量-英文版'!$E:$I,4,0)</f>
        <v>2023</v>
      </c>
      <c r="H50" s="16">
        <f>VLOOKUP(D50,'[1]CFETS-CGT全量-英文版'!$E:$I,5,0)</f>
        <v>13</v>
      </c>
      <c r="I50" s="15" t="s">
        <v>26</v>
      </c>
      <c r="J50" s="15" t="s">
        <v>27</v>
      </c>
    </row>
    <row r="51" spans="1:10" ht="13" x14ac:dyDescent="0.25">
      <c r="A51" s="13">
        <v>48</v>
      </c>
      <c r="B51" s="14" t="s">
        <v>991</v>
      </c>
      <c r="C51" s="13" t="s">
        <v>992</v>
      </c>
      <c r="D51" s="15" t="s">
        <v>993</v>
      </c>
      <c r="E51" s="15" t="s">
        <v>24</v>
      </c>
      <c r="F51" s="15" t="s">
        <v>929</v>
      </c>
      <c r="G51" s="13" t="str">
        <f>VLOOKUP(D51,'[1]CFETS-CGT全量-英文版'!$E:$I,4,0)</f>
        <v>2023</v>
      </c>
      <c r="H51" s="16">
        <f>VLOOKUP(D51,'[1]CFETS-CGT全量-英文版'!$E:$I,5,0)</f>
        <v>10</v>
      </c>
      <c r="I51" s="15" t="s">
        <v>26</v>
      </c>
      <c r="J51" s="15" t="s">
        <v>27</v>
      </c>
    </row>
    <row r="52" spans="1:10" ht="13" x14ac:dyDescent="0.25">
      <c r="A52" s="13">
        <v>49</v>
      </c>
      <c r="B52" s="14" t="s">
        <v>994</v>
      </c>
      <c r="C52" s="13" t="s">
        <v>867</v>
      </c>
      <c r="D52" s="15" t="s">
        <v>995</v>
      </c>
      <c r="E52" s="15" t="s">
        <v>85</v>
      </c>
      <c r="F52" s="15" t="s">
        <v>91</v>
      </c>
      <c r="G52" s="13" t="str">
        <f>VLOOKUP(D52,'[1]CFETS-CGT全量-英文版'!$E:$I,4,0)</f>
        <v>2023</v>
      </c>
      <c r="H52" s="16">
        <f>VLOOKUP(D52,'[1]CFETS-CGT全量-英文版'!$E:$I,5,0)</f>
        <v>7</v>
      </c>
      <c r="I52" s="15" t="s">
        <v>26</v>
      </c>
      <c r="J52" s="15" t="s">
        <v>27</v>
      </c>
    </row>
    <row r="53" spans="1:10" ht="13" x14ac:dyDescent="0.25">
      <c r="A53" s="13">
        <v>50</v>
      </c>
      <c r="B53" s="14" t="s">
        <v>996</v>
      </c>
      <c r="C53" s="13" t="s">
        <v>867</v>
      </c>
      <c r="D53" s="15" t="s">
        <v>997</v>
      </c>
      <c r="E53" s="15" t="s">
        <v>85</v>
      </c>
      <c r="F53" s="15" t="s">
        <v>91</v>
      </c>
      <c r="G53" s="13" t="str">
        <f>VLOOKUP(D53,'[1]CFETS-CGT全量-英文版'!$E:$I,4,0)</f>
        <v>2023</v>
      </c>
      <c r="H53" s="16">
        <f>VLOOKUP(D53,'[1]CFETS-CGT全量-英文版'!$E:$I,5,0)</f>
        <v>13</v>
      </c>
      <c r="I53" s="15" t="s">
        <v>26</v>
      </c>
      <c r="J53" s="15" t="s">
        <v>27</v>
      </c>
    </row>
    <row r="54" spans="1:10" ht="13" x14ac:dyDescent="0.25">
      <c r="A54" s="13">
        <v>51</v>
      </c>
      <c r="B54" s="14" t="s">
        <v>998</v>
      </c>
      <c r="C54" s="13" t="s">
        <v>999</v>
      </c>
      <c r="D54" s="15" t="s">
        <v>1000</v>
      </c>
      <c r="E54" s="15" t="s">
        <v>24</v>
      </c>
      <c r="F54" s="15" t="s">
        <v>471</v>
      </c>
      <c r="G54" s="13" t="str">
        <f>VLOOKUP(D54,'[1]CFETS-CGT全量-英文版'!$E:$I,4,0)</f>
        <v>2023</v>
      </c>
      <c r="H54" s="16">
        <f>VLOOKUP(D54,'[1]CFETS-CGT全量-英文版'!$E:$I,5,0)</f>
        <v>10</v>
      </c>
      <c r="I54" s="15" t="s">
        <v>26</v>
      </c>
      <c r="J54" s="15" t="s">
        <v>27</v>
      </c>
    </row>
    <row r="55" spans="1:10" ht="13" x14ac:dyDescent="0.25">
      <c r="A55" s="13">
        <v>52</v>
      </c>
      <c r="B55" s="14" t="s">
        <v>1001</v>
      </c>
      <c r="C55" s="13" t="s">
        <v>1002</v>
      </c>
      <c r="D55" s="15" t="s">
        <v>1003</v>
      </c>
      <c r="E55" s="15" t="s">
        <v>24</v>
      </c>
      <c r="F55" s="15" t="s">
        <v>162</v>
      </c>
      <c r="G55" s="13" t="str">
        <f>VLOOKUP(D55,'[1]CFETS-CGT全量-英文版'!$E:$I,4,0)</f>
        <v>2023</v>
      </c>
      <c r="H55" s="16">
        <f>VLOOKUP(D55,'[1]CFETS-CGT全量-英文版'!$E:$I,5,0)</f>
        <v>10</v>
      </c>
      <c r="I55" s="15" t="s">
        <v>26</v>
      </c>
      <c r="J55" s="15" t="s">
        <v>27</v>
      </c>
    </row>
    <row r="56" spans="1:10" ht="13" x14ac:dyDescent="0.25">
      <c r="A56" s="13">
        <v>53</v>
      </c>
      <c r="B56" s="14" t="s">
        <v>1004</v>
      </c>
      <c r="C56" s="13" t="s">
        <v>1005</v>
      </c>
      <c r="D56" s="15" t="s">
        <v>1006</v>
      </c>
      <c r="E56" s="15" t="s">
        <v>24</v>
      </c>
      <c r="F56" s="15" t="s">
        <v>1007</v>
      </c>
      <c r="G56" s="13" t="str">
        <f>VLOOKUP(D56,'[1]CFETS-CGT全量-英文版'!$E:$I,4,0)</f>
        <v>2023</v>
      </c>
      <c r="H56" s="16">
        <f>VLOOKUP(D56,'[1]CFETS-CGT全量-英文版'!$E:$I,5,0)</f>
        <v>15</v>
      </c>
      <c r="I56" s="15" t="s">
        <v>26</v>
      </c>
      <c r="J56" s="15" t="s">
        <v>45</v>
      </c>
    </row>
    <row r="57" spans="1:10" ht="13" x14ac:dyDescent="0.25">
      <c r="A57" s="13">
        <v>54</v>
      </c>
      <c r="B57" s="14" t="s">
        <v>1008</v>
      </c>
      <c r="C57" s="13" t="s">
        <v>1009</v>
      </c>
      <c r="D57" s="15" t="s">
        <v>1010</v>
      </c>
      <c r="E57" s="15" t="s">
        <v>24</v>
      </c>
      <c r="F57" s="15" t="s">
        <v>214</v>
      </c>
      <c r="G57" s="13" t="str">
        <f>VLOOKUP(D57,'[1]CFETS-CGT全量-英文版'!$E:$I,4,0)</f>
        <v>2023</v>
      </c>
      <c r="H57" s="16">
        <f>VLOOKUP(D57,'[1]CFETS-CGT全量-英文版'!$E:$I,5,0)</f>
        <v>2</v>
      </c>
      <c r="I57" s="15" t="s">
        <v>26</v>
      </c>
      <c r="J57" s="15" t="s">
        <v>45</v>
      </c>
    </row>
    <row r="58" spans="1:10" ht="13" x14ac:dyDescent="0.25">
      <c r="A58" s="13">
        <v>55</v>
      </c>
      <c r="B58" s="14" t="s">
        <v>1011</v>
      </c>
      <c r="C58" s="13" t="s">
        <v>1012</v>
      </c>
      <c r="D58" s="15" t="s">
        <v>1013</v>
      </c>
      <c r="E58" s="15" t="s">
        <v>24</v>
      </c>
      <c r="F58" s="15" t="s">
        <v>471</v>
      </c>
      <c r="G58" s="13" t="str">
        <f>VLOOKUP(D58,'[1]CFETS-CGT全量-英文版'!$E:$I,4,0)</f>
        <v>2023</v>
      </c>
      <c r="H58" s="16">
        <f>VLOOKUP(D58,'[1]CFETS-CGT全量-英文版'!$E:$I,5,0)</f>
        <v>20</v>
      </c>
      <c r="I58" s="15" t="s">
        <v>26</v>
      </c>
      <c r="J58" s="15" t="s">
        <v>45</v>
      </c>
    </row>
    <row r="59" spans="1:10" ht="13" x14ac:dyDescent="0.25">
      <c r="A59" s="13">
        <v>56</v>
      </c>
      <c r="B59" s="14" t="s">
        <v>1014</v>
      </c>
      <c r="C59" s="13" t="s">
        <v>1015</v>
      </c>
      <c r="D59" s="15" t="s">
        <v>1016</v>
      </c>
      <c r="E59" s="15" t="s">
        <v>194</v>
      </c>
      <c r="F59" s="15" t="s">
        <v>1017</v>
      </c>
      <c r="G59" s="13" t="str">
        <f>VLOOKUP(D59,'[1]CFETS-CGT全量-英文版'!$E:$I,4,0)</f>
        <v>2021</v>
      </c>
      <c r="H59" s="16">
        <f>VLOOKUP(D59,'[1]CFETS-CGT全量-英文版'!$E:$I,5,0)</f>
        <v>110</v>
      </c>
      <c r="I59" s="15" t="s">
        <v>26</v>
      </c>
      <c r="J59" s="15" t="s">
        <v>45</v>
      </c>
    </row>
    <row r="60" spans="1:10" ht="13" x14ac:dyDescent="0.25">
      <c r="A60" s="13">
        <v>57</v>
      </c>
      <c r="B60" s="14" t="s">
        <v>1018</v>
      </c>
      <c r="C60" s="13" t="s">
        <v>1019</v>
      </c>
      <c r="D60" s="15" t="s">
        <v>1020</v>
      </c>
      <c r="E60" s="15" t="s">
        <v>24</v>
      </c>
      <c r="F60" s="15" t="s">
        <v>1021</v>
      </c>
      <c r="G60" s="13">
        <f>VLOOKUP(D60,'[1]CFETS-CGT全量-英文版'!$E:$I,4,0)</f>
        <v>2023</v>
      </c>
      <c r="H60" s="16">
        <f>VLOOKUP(D60,'[1]CFETS-CGT全量-英文版'!$E:$I,5,0)</f>
        <v>4.4000000000000004</v>
      </c>
      <c r="I60" s="15" t="s">
        <v>26</v>
      </c>
      <c r="J60" s="15" t="s">
        <v>45</v>
      </c>
    </row>
    <row r="61" spans="1:10" ht="13" x14ac:dyDescent="0.25">
      <c r="A61" s="13">
        <v>58</v>
      </c>
      <c r="B61" s="14" t="s">
        <v>1022</v>
      </c>
      <c r="C61" s="13" t="s">
        <v>1023</v>
      </c>
      <c r="D61" s="15" t="s">
        <v>1024</v>
      </c>
      <c r="E61" s="15" t="s">
        <v>24</v>
      </c>
      <c r="F61" s="15" t="s">
        <v>396</v>
      </c>
      <c r="G61" s="13">
        <f>VLOOKUP(D61,'[1]CFETS-CGT全量-英文版'!$E:$I,4,0)</f>
        <v>2023</v>
      </c>
      <c r="H61" s="16">
        <f>VLOOKUP(D61,'[1]CFETS-CGT全量-英文版'!$E:$I,5,0)</f>
        <v>5</v>
      </c>
      <c r="I61" s="15" t="s">
        <v>26</v>
      </c>
      <c r="J61" s="15" t="s">
        <v>45</v>
      </c>
    </row>
    <row r="62" spans="1:10" ht="13" x14ac:dyDescent="0.25">
      <c r="A62" s="13">
        <v>59</v>
      </c>
      <c r="B62" s="14" t="s">
        <v>1025</v>
      </c>
      <c r="C62" s="13" t="s">
        <v>1026</v>
      </c>
      <c r="D62" s="15" t="s">
        <v>1027</v>
      </c>
      <c r="E62" s="15" t="s">
        <v>24</v>
      </c>
      <c r="F62" s="15" t="s">
        <v>162</v>
      </c>
      <c r="G62" s="13">
        <f>VLOOKUP(D62,'[1]CFETS-CGT全量-英文版'!$E:$I,4,0)</f>
        <v>2023</v>
      </c>
      <c r="H62" s="16">
        <f>VLOOKUP(D62,'[1]CFETS-CGT全量-英文版'!$E:$I,5,0)</f>
        <v>10</v>
      </c>
      <c r="I62" s="15" t="s">
        <v>26</v>
      </c>
      <c r="J62" s="15" t="s">
        <v>45</v>
      </c>
    </row>
    <row r="63" spans="1:10" ht="13" x14ac:dyDescent="0.25">
      <c r="A63" s="13">
        <v>60</v>
      </c>
      <c r="B63" s="14" t="s">
        <v>1028</v>
      </c>
      <c r="C63" s="13" t="s">
        <v>1029</v>
      </c>
      <c r="D63" s="15" t="s">
        <v>1030</v>
      </c>
      <c r="E63" s="15" t="s">
        <v>24</v>
      </c>
      <c r="F63" s="15" t="s">
        <v>945</v>
      </c>
      <c r="G63" s="13">
        <f>VLOOKUP(D63,'[1]CFETS-CGT全量-英文版'!$E:$I,4,0)</f>
        <v>2024</v>
      </c>
      <c r="H63" s="16">
        <f>VLOOKUP(D63,'[1]CFETS-CGT全量-英文版'!$E:$I,5,0)</f>
        <v>10</v>
      </c>
      <c r="I63" s="15" t="s">
        <v>26</v>
      </c>
      <c r="J63" s="15" t="s">
        <v>45</v>
      </c>
    </row>
    <row r="64" spans="1:10" ht="13" x14ac:dyDescent="0.25">
      <c r="A64" s="13">
        <v>61</v>
      </c>
      <c r="B64" s="14" t="s">
        <v>1031</v>
      </c>
      <c r="C64" s="13" t="s">
        <v>1032</v>
      </c>
      <c r="D64" s="15" t="s">
        <v>1033</v>
      </c>
      <c r="E64" s="15" t="s">
        <v>24</v>
      </c>
      <c r="F64" s="15" t="s">
        <v>396</v>
      </c>
      <c r="G64" s="13">
        <f>VLOOKUP(D64,'[1]CFETS-CGT全量-英文版'!$E:$I,4,0)</f>
        <v>2024</v>
      </c>
      <c r="H64" s="16">
        <f>VLOOKUP(D64,'[1]CFETS-CGT全量-英文版'!$E:$I,5,0)</f>
        <v>4</v>
      </c>
      <c r="I64" s="15" t="s">
        <v>26</v>
      </c>
      <c r="J64" s="15" t="s">
        <v>45</v>
      </c>
    </row>
    <row r="65" spans="1:10" ht="13" x14ac:dyDescent="0.25">
      <c r="A65" s="13">
        <v>62</v>
      </c>
      <c r="B65" s="14" t="s">
        <v>1034</v>
      </c>
      <c r="C65" s="13" t="s">
        <v>1035</v>
      </c>
      <c r="D65" s="15" t="s">
        <v>1036</v>
      </c>
      <c r="E65" s="15" t="s">
        <v>24</v>
      </c>
      <c r="F65" s="15" t="s">
        <v>1037</v>
      </c>
      <c r="G65" s="13">
        <f>VLOOKUP(D65,'[1]CFETS-CGT全量-英文版'!$E:$I,4,0)</f>
        <v>2024</v>
      </c>
      <c r="H65" s="16">
        <f>VLOOKUP(D65,'[1]CFETS-CGT全量-英文版'!$E:$I,5,0)</f>
        <v>5</v>
      </c>
      <c r="I65" s="15" t="s">
        <v>26</v>
      </c>
      <c r="J65" s="15" t="s">
        <v>45</v>
      </c>
    </row>
    <row r="66" spans="1:10" ht="13" x14ac:dyDescent="0.25">
      <c r="A66" s="13">
        <v>63</v>
      </c>
      <c r="B66" s="14" t="s">
        <v>1038</v>
      </c>
      <c r="C66" s="13" t="s">
        <v>867</v>
      </c>
      <c r="D66" s="15" t="s">
        <v>1039</v>
      </c>
      <c r="E66" s="15" t="s">
        <v>85</v>
      </c>
      <c r="F66" s="15" t="s">
        <v>1040</v>
      </c>
      <c r="G66" s="13">
        <f>VLOOKUP(D66,'[1]CFETS-CGT全量-英文版'!$E:$I,4,0)</f>
        <v>2024</v>
      </c>
      <c r="H66" s="16">
        <f>VLOOKUP(D66,'[1]CFETS-CGT全量-英文版'!$E:$I,5,0)</f>
        <v>10</v>
      </c>
      <c r="I66" s="15" t="s">
        <v>26</v>
      </c>
      <c r="J66" s="15" t="s">
        <v>45</v>
      </c>
    </row>
    <row r="67" spans="1:10" ht="13" x14ac:dyDescent="0.25">
      <c r="A67" s="13">
        <v>64</v>
      </c>
      <c r="B67" s="14" t="s">
        <v>1041</v>
      </c>
      <c r="C67" s="13" t="s">
        <v>1042</v>
      </c>
      <c r="D67" s="15" t="s">
        <v>1043</v>
      </c>
      <c r="E67" s="15" t="s">
        <v>24</v>
      </c>
      <c r="F67" s="15" t="s">
        <v>121</v>
      </c>
      <c r="G67" s="13" t="str">
        <f>VLOOKUP(D67,'[1]CFETS-CGT全量-英文版'!$E:$I,4,0)</f>
        <v>2024</v>
      </c>
      <c r="H67" s="16">
        <f>VLOOKUP(D67,'[1]CFETS-CGT全量-英文版'!$E:$I,5,0)</f>
        <v>10</v>
      </c>
      <c r="I67" s="15" t="s">
        <v>26</v>
      </c>
      <c r="J67" s="15" t="s">
        <v>27</v>
      </c>
    </row>
    <row r="68" spans="1:10" ht="13" x14ac:dyDescent="0.25">
      <c r="A68" s="13">
        <v>65</v>
      </c>
      <c r="B68" s="14" t="s">
        <v>1044</v>
      </c>
      <c r="C68" s="13" t="s">
        <v>1045</v>
      </c>
      <c r="D68" s="15" t="s">
        <v>1046</v>
      </c>
      <c r="E68" s="15" t="s">
        <v>24</v>
      </c>
      <c r="F68" s="15" t="s">
        <v>433</v>
      </c>
      <c r="G68" s="13" t="str">
        <f>VLOOKUP(D68,'[1]CFETS-CGT全量-英文版'!$E:$I,4,0)</f>
        <v>2024</v>
      </c>
      <c r="H68" s="16">
        <f>VLOOKUP(D68,'[1]CFETS-CGT全量-英文版'!$E:$I,5,0)</f>
        <v>20</v>
      </c>
      <c r="I68" s="15" t="s">
        <v>26</v>
      </c>
      <c r="J68" s="15" t="s">
        <v>27</v>
      </c>
    </row>
    <row r="69" spans="1:10" ht="13" x14ac:dyDescent="0.25">
      <c r="A69" s="13">
        <v>66</v>
      </c>
      <c r="B69" s="14" t="s">
        <v>1047</v>
      </c>
      <c r="C69" s="13" t="s">
        <v>1048</v>
      </c>
      <c r="D69" s="15" t="s">
        <v>1049</v>
      </c>
      <c r="E69" s="15" t="s">
        <v>24</v>
      </c>
      <c r="F69" s="15" t="s">
        <v>405</v>
      </c>
      <c r="G69" s="13" t="str">
        <f>VLOOKUP(D69,'[1]CFETS-CGT全量-英文版'!$E:$I,4,0)</f>
        <v>2024</v>
      </c>
      <c r="H69" s="16">
        <f>VLOOKUP(D69,'[1]CFETS-CGT全量-英文版'!$E:$I,5,0)</f>
        <v>10</v>
      </c>
      <c r="I69" s="15" t="s">
        <v>26</v>
      </c>
      <c r="J69" s="15" t="s">
        <v>27</v>
      </c>
    </row>
    <row r="70" spans="1:10" ht="13" x14ac:dyDescent="0.25">
      <c r="A70" s="13">
        <v>67</v>
      </c>
      <c r="B70" s="14" t="s">
        <v>1050</v>
      </c>
      <c r="C70" s="13" t="s">
        <v>1051</v>
      </c>
      <c r="D70" s="15" t="s">
        <v>1052</v>
      </c>
      <c r="E70" s="15" t="s">
        <v>194</v>
      </c>
      <c r="F70" s="15" t="s">
        <v>1053</v>
      </c>
      <c r="G70" s="13" t="str">
        <f>VLOOKUP(D70,'[1]CFETS-CGT全量-英文版'!$E:$I,4,0)</f>
        <v>2024</v>
      </c>
      <c r="H70" s="16">
        <f>VLOOKUP(D70,'[1]CFETS-CGT全量-英文版'!$E:$I,5,0)</f>
        <v>15</v>
      </c>
      <c r="I70" s="15" t="s">
        <v>26</v>
      </c>
      <c r="J70" s="15" t="s">
        <v>27</v>
      </c>
    </row>
    <row r="71" spans="1:10" ht="13" x14ac:dyDescent="0.25">
      <c r="A71" s="13">
        <v>68</v>
      </c>
      <c r="B71" s="14" t="s">
        <v>1054</v>
      </c>
      <c r="C71" s="13" t="s">
        <v>1055</v>
      </c>
      <c r="D71" s="15" t="s">
        <v>1056</v>
      </c>
      <c r="E71" s="15" t="s">
        <v>24</v>
      </c>
      <c r="F71" s="15" t="s">
        <v>1057</v>
      </c>
      <c r="G71" s="13" t="str">
        <f>VLOOKUP(D71,'[1]CFETS-CGT全量-英文版'!$E:$I,4,0)</f>
        <v>2024</v>
      </c>
      <c r="H71" s="16">
        <f>VLOOKUP(D71,'[1]CFETS-CGT全量-英文版'!$E:$I,5,0)</f>
        <v>5</v>
      </c>
      <c r="I71" s="15" t="s">
        <v>26</v>
      </c>
      <c r="J71" s="15" t="s">
        <v>27</v>
      </c>
    </row>
    <row r="72" spans="1:10" ht="13" x14ac:dyDescent="0.25">
      <c r="A72" s="13">
        <v>69</v>
      </c>
      <c r="B72" s="14" t="s">
        <v>1058</v>
      </c>
      <c r="C72" s="13" t="s">
        <v>1059</v>
      </c>
      <c r="D72" s="15" t="s">
        <v>1060</v>
      </c>
      <c r="E72" s="15" t="s">
        <v>24</v>
      </c>
      <c r="F72" s="15" t="s">
        <v>405</v>
      </c>
      <c r="G72" s="13" t="str">
        <f>VLOOKUP(D72,'[1]CFETS-CGT全量-英文版'!$E:$I,4,0)</f>
        <v>2024</v>
      </c>
      <c r="H72" s="16">
        <f>VLOOKUP(D72,'[1]CFETS-CGT全量-英文版'!$E:$I,5,0)</f>
        <v>10</v>
      </c>
      <c r="I72" s="15" t="s">
        <v>26</v>
      </c>
      <c r="J72" s="15" t="s">
        <v>27</v>
      </c>
    </row>
    <row r="73" spans="1:10" ht="13" x14ac:dyDescent="0.25">
      <c r="A73" s="13">
        <v>70</v>
      </c>
      <c r="B73" s="14" t="s">
        <v>1061</v>
      </c>
      <c r="C73" s="13" t="s">
        <v>1062</v>
      </c>
      <c r="D73" s="15" t="s">
        <v>1063</v>
      </c>
      <c r="E73" s="15" t="s">
        <v>24</v>
      </c>
      <c r="F73" s="15" t="s">
        <v>223</v>
      </c>
      <c r="G73" s="13" t="str">
        <f>VLOOKUP(D73,'[1]CFETS-CGT全量-英文版'!$E:$I,4,0)</f>
        <v>2024</v>
      </c>
      <c r="H73" s="16">
        <f>VLOOKUP(D73,'[1]CFETS-CGT全量-英文版'!$E:$I,5,0)</f>
        <v>10</v>
      </c>
      <c r="I73" s="15" t="s">
        <v>26</v>
      </c>
      <c r="J73" s="15" t="s">
        <v>27</v>
      </c>
    </row>
    <row r="74" spans="1:10" ht="13" x14ac:dyDescent="0.25">
      <c r="A74" s="13">
        <v>71</v>
      </c>
      <c r="B74" s="14" t="s">
        <v>1064</v>
      </c>
      <c r="C74" s="13" t="s">
        <v>1065</v>
      </c>
      <c r="D74" s="15" t="s">
        <v>1066</v>
      </c>
      <c r="E74" s="15" t="s">
        <v>24</v>
      </c>
      <c r="F74" s="15" t="s">
        <v>223</v>
      </c>
      <c r="G74" s="13" t="str">
        <f>VLOOKUP(D74,'[1]CFETS-CGT全量-英文版'!$E:$I,4,0)</f>
        <v>2024</v>
      </c>
      <c r="H74" s="16">
        <f>VLOOKUP(D74,'[1]CFETS-CGT全量-英文版'!$E:$I,5,0)</f>
        <v>10</v>
      </c>
      <c r="I74" s="15" t="s">
        <v>26</v>
      </c>
      <c r="J74" s="15" t="s">
        <v>27</v>
      </c>
    </row>
    <row r="75" spans="1:10" ht="13" x14ac:dyDescent="0.25">
      <c r="A75" s="13">
        <v>72</v>
      </c>
      <c r="B75" s="14" t="s">
        <v>1067</v>
      </c>
      <c r="C75" s="13" t="s">
        <v>1068</v>
      </c>
      <c r="D75" s="15" t="s">
        <v>1069</v>
      </c>
      <c r="E75" s="15" t="s">
        <v>24</v>
      </c>
      <c r="F75" s="15" t="s">
        <v>1037</v>
      </c>
      <c r="G75" s="13" t="str">
        <f>VLOOKUP(D75,'[1]CFETS-CGT全量-英文版'!$E:$I,4,0)</f>
        <v>2024</v>
      </c>
      <c r="H75" s="16">
        <f>VLOOKUP(D75,'[1]CFETS-CGT全量-英文版'!$E:$I,5,0)</f>
        <v>5</v>
      </c>
      <c r="I75" s="15" t="s">
        <v>26</v>
      </c>
      <c r="J75" s="15" t="s">
        <v>27</v>
      </c>
    </row>
    <row r="76" spans="1:10" ht="13" x14ac:dyDescent="0.25">
      <c r="A76" s="13">
        <v>73</v>
      </c>
      <c r="B76" s="14" t="s">
        <v>1070</v>
      </c>
      <c r="C76" s="13" t="s">
        <v>1071</v>
      </c>
      <c r="D76" s="15" t="s">
        <v>1072</v>
      </c>
      <c r="E76" s="15" t="s">
        <v>194</v>
      </c>
      <c r="F76" s="15" t="s">
        <v>1073</v>
      </c>
      <c r="G76" s="13" t="str">
        <f>VLOOKUP(D76,'[1]CFETS-CGT全量-英文版'!$E:$I,4,0)</f>
        <v>2024</v>
      </c>
      <c r="H76" s="16">
        <f>VLOOKUP(D76,'[1]CFETS-CGT全量-英文版'!$E:$I,5,0)</f>
        <v>100</v>
      </c>
      <c r="I76" s="15" t="s">
        <v>26</v>
      </c>
      <c r="J76" s="15" t="s">
        <v>27</v>
      </c>
    </row>
    <row r="77" spans="1:10" ht="13" x14ac:dyDescent="0.25">
      <c r="A77" s="13">
        <v>74</v>
      </c>
      <c r="B77" s="14" t="s">
        <v>1074</v>
      </c>
      <c r="C77" s="13" t="s">
        <v>1075</v>
      </c>
      <c r="D77" s="15" t="s">
        <v>1076</v>
      </c>
      <c r="E77" s="15" t="s">
        <v>24</v>
      </c>
      <c r="F77" s="15" t="s">
        <v>1077</v>
      </c>
      <c r="G77" s="13" t="str">
        <f>VLOOKUP(D77,'[1]CFETS-CGT全量-英文版'!$E:$I,4,0)</f>
        <v>2024</v>
      </c>
      <c r="H77" s="16">
        <f>VLOOKUP(D77,'[1]CFETS-CGT全量-英文版'!$E:$I,5,0)</f>
        <v>1.75</v>
      </c>
      <c r="I77" s="15" t="s">
        <v>26</v>
      </c>
      <c r="J77" s="15" t="s">
        <v>27</v>
      </c>
    </row>
    <row r="78" spans="1:10" ht="13" x14ac:dyDescent="0.25">
      <c r="A78" s="13">
        <v>75</v>
      </c>
      <c r="B78" s="14" t="s">
        <v>1078</v>
      </c>
      <c r="C78" s="13" t="s">
        <v>1079</v>
      </c>
      <c r="D78" s="15" t="s">
        <v>1080</v>
      </c>
      <c r="E78" s="15" t="s">
        <v>24</v>
      </c>
      <c r="F78" s="15" t="s">
        <v>162</v>
      </c>
      <c r="G78" s="13" t="str">
        <f>VLOOKUP(D78,'[1]CFETS-CGT全量-英文版'!$E:$I,4,0)</f>
        <v>2024</v>
      </c>
      <c r="H78" s="16">
        <f>VLOOKUP(D78,'[1]CFETS-CGT全量-英文版'!$E:$I,5,0)</f>
        <v>5</v>
      </c>
      <c r="I78" s="15" t="s">
        <v>26</v>
      </c>
      <c r="J78" s="15" t="s">
        <v>27</v>
      </c>
    </row>
    <row r="79" spans="1:10" ht="13" x14ac:dyDescent="0.25">
      <c r="A79" s="13">
        <v>76</v>
      </c>
      <c r="B79" s="14" t="s">
        <v>1081</v>
      </c>
      <c r="C79" s="13" t="s">
        <v>1082</v>
      </c>
      <c r="D79" s="15" t="s">
        <v>1083</v>
      </c>
      <c r="E79" s="15" t="s">
        <v>24</v>
      </c>
      <c r="F79" s="15" t="s">
        <v>1084</v>
      </c>
      <c r="G79" s="13" t="str">
        <f>VLOOKUP(D79,'[1]CFETS-CGT全量-英文版'!$E:$I,4,0)</f>
        <v>2024</v>
      </c>
      <c r="H79" s="16">
        <f>VLOOKUP(D79,'[1]CFETS-CGT全量-英文版'!$E:$I,5,0)</f>
        <v>5</v>
      </c>
      <c r="I79" s="15" t="s">
        <v>26</v>
      </c>
      <c r="J79" s="15" t="s">
        <v>27</v>
      </c>
    </row>
    <row r="80" spans="1:10" ht="13" x14ac:dyDescent="0.25">
      <c r="A80" s="13">
        <v>77</v>
      </c>
      <c r="B80" s="14" t="s">
        <v>1085</v>
      </c>
      <c r="C80" s="13" t="s">
        <v>1086</v>
      </c>
      <c r="D80" s="15" t="s">
        <v>1087</v>
      </c>
      <c r="E80" s="15" t="s">
        <v>24</v>
      </c>
      <c r="F80" s="15" t="s">
        <v>399</v>
      </c>
      <c r="G80" s="13" t="str">
        <f>VLOOKUP(D80,'[1]CFETS-CGT全量-英文版'!$E:$I,4,0)</f>
        <v>2024</v>
      </c>
      <c r="H80" s="16">
        <f>VLOOKUP(D80,'[1]CFETS-CGT全量-英文版'!$E:$I,5,0)</f>
        <v>3</v>
      </c>
      <c r="I80" s="15" t="s">
        <v>26</v>
      </c>
      <c r="J80" s="15" t="s">
        <v>27</v>
      </c>
    </row>
    <row r="81" spans="1:10" ht="13" x14ac:dyDescent="0.25">
      <c r="A81" s="13">
        <v>78</v>
      </c>
      <c r="B81" s="14" t="s">
        <v>1088</v>
      </c>
      <c r="C81" s="13" t="s">
        <v>1089</v>
      </c>
      <c r="D81" s="15" t="s">
        <v>1090</v>
      </c>
      <c r="E81" s="15" t="s">
        <v>24</v>
      </c>
      <c r="F81" s="15" t="s">
        <v>929</v>
      </c>
      <c r="G81" s="13" t="str">
        <f>VLOOKUP(D81,'[1]CFETS-CGT全量-英文版'!$E:$I,4,0)</f>
        <v>2024</v>
      </c>
      <c r="H81" s="16">
        <f>VLOOKUP(D81,'[1]CFETS-CGT全量-英文版'!$E:$I,5,0)</f>
        <v>5</v>
      </c>
      <c r="I81" s="15" t="s">
        <v>26</v>
      </c>
      <c r="J81" s="15" t="s">
        <v>27</v>
      </c>
    </row>
    <row r="82" spans="1:10" ht="13" x14ac:dyDescent="0.25">
      <c r="A82" s="13">
        <v>79</v>
      </c>
      <c r="B82" s="14" t="s">
        <v>1091</v>
      </c>
      <c r="C82" s="13" t="s">
        <v>1092</v>
      </c>
      <c r="D82" s="15" t="s">
        <v>1093</v>
      </c>
      <c r="E82" s="15" t="s">
        <v>24</v>
      </c>
      <c r="F82" s="15" t="s">
        <v>223</v>
      </c>
      <c r="G82" s="13" t="str">
        <f>VLOOKUP(D82,'[1]CFETS-CGT全量-英文版'!$E:$I,4,0)</f>
        <v>2024</v>
      </c>
      <c r="H82" s="16">
        <f>VLOOKUP(D82,'[1]CFETS-CGT全量-英文版'!$E:$I,5,0)</f>
        <v>10</v>
      </c>
      <c r="I82" s="15" t="s">
        <v>26</v>
      </c>
      <c r="J82" s="15" t="s">
        <v>27</v>
      </c>
    </row>
    <row r="83" spans="1:10" ht="13" x14ac:dyDescent="0.25">
      <c r="A83" s="13">
        <v>80</v>
      </c>
      <c r="B83" s="14" t="s">
        <v>1094</v>
      </c>
      <c r="C83" s="13" t="s">
        <v>1095</v>
      </c>
      <c r="D83" s="15" t="s">
        <v>1096</v>
      </c>
      <c r="E83" s="15" t="s">
        <v>24</v>
      </c>
      <c r="F83" s="15" t="s">
        <v>341</v>
      </c>
      <c r="G83" s="13" t="str">
        <f>VLOOKUP(D83,'[1]CFETS-CGT全量-英文版'!$E:$I,4,0)</f>
        <v>2024</v>
      </c>
      <c r="H83" s="16">
        <f>VLOOKUP(D83,'[1]CFETS-CGT全量-英文版'!$E:$I,5,0)</f>
        <v>16.45</v>
      </c>
      <c r="I83" s="15" t="s">
        <v>26</v>
      </c>
      <c r="J83" s="15" t="s">
        <v>27</v>
      </c>
    </row>
    <row r="84" spans="1:10" ht="13" x14ac:dyDescent="0.25">
      <c r="A84" s="13">
        <v>81</v>
      </c>
      <c r="B84" s="14" t="s">
        <v>1097</v>
      </c>
      <c r="C84" s="13" t="s">
        <v>1098</v>
      </c>
      <c r="D84" s="15" t="s">
        <v>1099</v>
      </c>
      <c r="E84" s="15" t="s">
        <v>24</v>
      </c>
      <c r="F84" s="15" t="s">
        <v>91</v>
      </c>
      <c r="G84" s="13" t="str">
        <f>VLOOKUP(D84,'[1]CFETS-CGT全量-英文版'!$E:$I,4,0)</f>
        <v>2024</v>
      </c>
      <c r="H84" s="16">
        <f>VLOOKUP(D84,'[1]CFETS-CGT全量-英文版'!$E:$I,5,0)</f>
        <v>20</v>
      </c>
      <c r="I84" s="15" t="s">
        <v>26</v>
      </c>
      <c r="J84" s="15" t="s">
        <v>27</v>
      </c>
    </row>
    <row r="85" spans="1:10" ht="13" x14ac:dyDescent="0.25">
      <c r="A85" s="13">
        <v>82</v>
      </c>
      <c r="B85" s="14" t="s">
        <v>1100</v>
      </c>
      <c r="C85" s="13" t="s">
        <v>1101</v>
      </c>
      <c r="D85" s="15" t="s">
        <v>1102</v>
      </c>
      <c r="E85" s="15" t="s">
        <v>24</v>
      </c>
      <c r="F85" s="15" t="s">
        <v>49</v>
      </c>
      <c r="G85" s="13" t="str">
        <f>VLOOKUP(D85,'[1]CFETS-CGT全量-英文版'!$E:$I,4,0)</f>
        <v>2024</v>
      </c>
      <c r="H85" s="16">
        <f>VLOOKUP(D85,'[1]CFETS-CGT全量-英文版'!$E:$I,5,0)</f>
        <v>10</v>
      </c>
      <c r="I85" s="15" t="s">
        <v>26</v>
      </c>
      <c r="J85" s="15" t="s">
        <v>27</v>
      </c>
    </row>
    <row r="86" spans="1:10" ht="13" x14ac:dyDescent="0.25">
      <c r="A86" s="13">
        <v>83</v>
      </c>
      <c r="B86" s="14" t="s">
        <v>1103</v>
      </c>
      <c r="C86" s="13" t="s">
        <v>1104</v>
      </c>
      <c r="D86" s="15" t="s">
        <v>1105</v>
      </c>
      <c r="E86" s="15" t="s">
        <v>24</v>
      </c>
      <c r="F86" s="15" t="s">
        <v>1037</v>
      </c>
      <c r="G86" s="13" t="str">
        <f>VLOOKUP(D86,'[1]CFETS-CGT全量-英文版'!$E:$I,4,0)</f>
        <v>2024</v>
      </c>
      <c r="H86" s="16">
        <f>VLOOKUP(D86,'[1]CFETS-CGT全量-英文版'!$E:$I,5,0)</f>
        <v>5</v>
      </c>
      <c r="I86" s="15" t="s">
        <v>26</v>
      </c>
      <c r="J86" s="15" t="s">
        <v>27</v>
      </c>
    </row>
    <row r="87" spans="1:10" ht="13" x14ac:dyDescent="0.25">
      <c r="A87" s="13">
        <v>84</v>
      </c>
      <c r="B87" s="14" t="s">
        <v>1106</v>
      </c>
      <c r="C87" s="13" t="s">
        <v>1107</v>
      </c>
      <c r="D87" s="15" t="s">
        <v>1108</v>
      </c>
      <c r="E87" s="15" t="s">
        <v>24</v>
      </c>
      <c r="F87" s="15" t="s">
        <v>1109</v>
      </c>
      <c r="G87" s="13" t="str">
        <f>VLOOKUP(D87,'[1]CFETS-CGT全量-英文版'!$E:$I,4,0)</f>
        <v>2024</v>
      </c>
      <c r="H87" s="16">
        <f>VLOOKUP(D87,'[1]CFETS-CGT全量-英文版'!$E:$I,5,0)</f>
        <v>25</v>
      </c>
      <c r="I87" s="15" t="s">
        <v>26</v>
      </c>
      <c r="J87" s="15" t="s">
        <v>27</v>
      </c>
    </row>
    <row r="88" spans="1:10" ht="13" x14ac:dyDescent="0.25">
      <c r="A88" s="13">
        <v>85</v>
      </c>
      <c r="B88" s="14" t="s">
        <v>1110</v>
      </c>
      <c r="C88" s="13" t="s">
        <v>1111</v>
      </c>
      <c r="D88" s="15" t="s">
        <v>1112</v>
      </c>
      <c r="E88" s="15" t="s">
        <v>24</v>
      </c>
      <c r="F88" s="15" t="s">
        <v>1113</v>
      </c>
      <c r="G88" s="13" t="str">
        <f>VLOOKUP(D88,'[1]CFETS-CGT全量-英文版'!$E:$I,4,0)</f>
        <v>2024</v>
      </c>
      <c r="H88" s="16">
        <f>VLOOKUP(D88,'[1]CFETS-CGT全量-英文版'!$E:$I,5,0)</f>
        <v>5</v>
      </c>
      <c r="I88" s="15" t="s">
        <v>26</v>
      </c>
      <c r="J88" s="15" t="s">
        <v>27</v>
      </c>
    </row>
    <row r="89" spans="1:10" ht="13" x14ac:dyDescent="0.25">
      <c r="A89" s="13">
        <v>86</v>
      </c>
      <c r="B89" s="14" t="s">
        <v>1114</v>
      </c>
      <c r="C89" s="13" t="s">
        <v>1115</v>
      </c>
      <c r="D89" s="15" t="s">
        <v>1116</v>
      </c>
      <c r="E89" s="15" t="s">
        <v>24</v>
      </c>
      <c r="F89" s="15" t="s">
        <v>1021</v>
      </c>
      <c r="G89" s="13" t="str">
        <f>VLOOKUP(D89,'[1]CFETS-CGT全量-英文版'!$E:$I,4,0)</f>
        <v>2024</v>
      </c>
      <c r="H89" s="16">
        <f>VLOOKUP(D89,'[1]CFETS-CGT全量-英文版'!$E:$I,5,0)</f>
        <v>2.1</v>
      </c>
      <c r="I89" s="15" t="s">
        <v>26</v>
      </c>
      <c r="J89" s="15" t="s">
        <v>27</v>
      </c>
    </row>
    <row r="90" spans="1:10" ht="13" x14ac:dyDescent="0.25">
      <c r="A90" s="13">
        <v>87</v>
      </c>
      <c r="B90" s="14" t="s">
        <v>1117</v>
      </c>
      <c r="C90" s="13" t="s">
        <v>1118</v>
      </c>
      <c r="D90" s="15" t="s">
        <v>1119</v>
      </c>
      <c r="E90" s="15" t="s">
        <v>24</v>
      </c>
      <c r="F90" s="15" t="s">
        <v>1120</v>
      </c>
      <c r="G90" s="13" t="str">
        <f>VLOOKUP(D90,'[1]CFETS-CGT全量-英文版'!$E:$I,4,0)</f>
        <v>2024</v>
      </c>
      <c r="H90" s="16">
        <f>VLOOKUP(D90,'[1]CFETS-CGT全量-英文版'!$E:$I,5,0)</f>
        <v>15</v>
      </c>
      <c r="I90" s="15" t="s">
        <v>26</v>
      </c>
      <c r="J90" s="15" t="s">
        <v>27</v>
      </c>
    </row>
    <row r="91" spans="1:10" ht="13" x14ac:dyDescent="0.25">
      <c r="A91" s="13">
        <v>88</v>
      </c>
      <c r="B91" s="14" t="s">
        <v>1121</v>
      </c>
      <c r="C91" s="13" t="s">
        <v>1122</v>
      </c>
      <c r="D91" s="15" t="s">
        <v>1123</v>
      </c>
      <c r="E91" s="15" t="s">
        <v>24</v>
      </c>
      <c r="F91" s="15" t="s">
        <v>396</v>
      </c>
      <c r="G91" s="13" t="str">
        <f>VLOOKUP(D91,'[1]CFETS-CGT全量-英文版'!$E:$I,4,0)</f>
        <v>2024</v>
      </c>
      <c r="H91" s="16">
        <f>VLOOKUP(D91,'[1]CFETS-CGT全量-英文版'!$E:$I,5,0)</f>
        <v>6</v>
      </c>
      <c r="I91" s="15" t="s">
        <v>26</v>
      </c>
      <c r="J91" s="15" t="s">
        <v>27</v>
      </c>
    </row>
    <row r="92" spans="1:10" ht="13" x14ac:dyDescent="0.25">
      <c r="A92" s="13">
        <v>89</v>
      </c>
      <c r="B92" s="14" t="s">
        <v>1124</v>
      </c>
      <c r="C92" s="13" t="s">
        <v>1125</v>
      </c>
      <c r="D92" s="15" t="s">
        <v>1126</v>
      </c>
      <c r="E92" s="15" t="s">
        <v>24</v>
      </c>
      <c r="F92" s="15" t="s">
        <v>1120</v>
      </c>
      <c r="G92" s="13" t="str">
        <f>VLOOKUP(D92,'[1]CFETS-CGT全量-英文版'!$E:$I,4,0)</f>
        <v>2024</v>
      </c>
      <c r="H92" s="16">
        <f>VLOOKUP(D92,'[1]CFETS-CGT全量-英文版'!$E:$I,5,0)</f>
        <v>15</v>
      </c>
      <c r="I92" s="15" t="s">
        <v>26</v>
      </c>
      <c r="J92" s="15" t="s">
        <v>27</v>
      </c>
    </row>
    <row r="93" spans="1:10" ht="13" x14ac:dyDescent="0.25">
      <c r="A93" s="13">
        <v>90</v>
      </c>
      <c r="B93" s="14" t="s">
        <v>1127</v>
      </c>
      <c r="C93" s="13" t="s">
        <v>1128</v>
      </c>
      <c r="D93" s="15" t="s">
        <v>1129</v>
      </c>
      <c r="E93" s="15" t="s">
        <v>24</v>
      </c>
      <c r="F93" s="15" t="s">
        <v>91</v>
      </c>
      <c r="G93" s="13">
        <f>VLOOKUP(D93,'[1]CFETS-CGT全量-英文版'!$E:$I,4,0)</f>
        <v>2024</v>
      </c>
      <c r="H93" s="16">
        <f>VLOOKUP(D93,'[1]CFETS-CGT全量-英文版'!$E:$I,5,0)</f>
        <v>20</v>
      </c>
      <c r="I93" s="15" t="s">
        <v>26</v>
      </c>
      <c r="J93" s="15" t="s">
        <v>27</v>
      </c>
    </row>
    <row r="94" spans="1:10" ht="13" x14ac:dyDescent="0.25">
      <c r="A94" s="13">
        <v>91</v>
      </c>
      <c r="B94" s="14" t="s">
        <v>1131</v>
      </c>
      <c r="C94" s="13" t="s">
        <v>1132</v>
      </c>
      <c r="D94" s="15" t="s">
        <v>1133</v>
      </c>
      <c r="E94" s="15" t="s">
        <v>194</v>
      </c>
      <c r="F94" s="15" t="s">
        <v>1134</v>
      </c>
      <c r="G94" s="13">
        <f>VLOOKUP(D94,'[1]CFETS-CGT全量-英文版'!$E:$I,4,0)</f>
        <v>2024</v>
      </c>
      <c r="H94" s="16">
        <f>VLOOKUP(D94,'[1]CFETS-CGT全量-英文版'!$E:$I,5,0)</f>
        <v>50</v>
      </c>
      <c r="I94" s="15" t="s">
        <v>26</v>
      </c>
      <c r="J94" s="15" t="s">
        <v>27</v>
      </c>
    </row>
    <row r="95" spans="1:10" ht="13" x14ac:dyDescent="0.25">
      <c r="A95" s="13">
        <v>92</v>
      </c>
      <c r="B95" s="14" t="s">
        <v>1135</v>
      </c>
      <c r="C95" s="13" t="s">
        <v>1136</v>
      </c>
      <c r="D95" s="15" t="s">
        <v>1137</v>
      </c>
      <c r="E95" s="15" t="s">
        <v>194</v>
      </c>
      <c r="F95" s="15" t="s">
        <v>1053</v>
      </c>
      <c r="G95" s="13">
        <f>VLOOKUP(D95,'[1]CFETS-CGT全量-英文版'!$E:$I,4,0)</f>
        <v>2024</v>
      </c>
      <c r="H95" s="16">
        <f>VLOOKUP(D95,'[1]CFETS-CGT全量-英文版'!$E:$I,5,0)</f>
        <v>15</v>
      </c>
      <c r="I95" s="15" t="s">
        <v>26</v>
      </c>
      <c r="J95" s="15" t="s">
        <v>27</v>
      </c>
    </row>
    <row r="96" spans="1:10" ht="13" x14ac:dyDescent="0.25">
      <c r="A96" s="13">
        <v>93</v>
      </c>
      <c r="B96" s="14" t="s">
        <v>1138</v>
      </c>
      <c r="C96" s="13" t="s">
        <v>1139</v>
      </c>
      <c r="D96" s="15" t="s">
        <v>1140</v>
      </c>
      <c r="E96" s="15" t="s">
        <v>24</v>
      </c>
      <c r="F96" s="15" t="s">
        <v>1141</v>
      </c>
      <c r="G96" s="13">
        <f>VLOOKUP(D96,'[1]CFETS-CGT全量-英文版'!$E:$I,4,0)</f>
        <v>2024</v>
      </c>
      <c r="H96" s="16">
        <f>VLOOKUP(D96,'[1]CFETS-CGT全量-英文版'!$E:$I,5,0)</f>
        <v>5</v>
      </c>
      <c r="I96" s="15" t="s">
        <v>26</v>
      </c>
      <c r="J96" s="15" t="s">
        <v>27</v>
      </c>
    </row>
    <row r="97" spans="1:10" ht="13" x14ac:dyDescent="0.25">
      <c r="A97" s="13">
        <v>94</v>
      </c>
      <c r="B97" s="14" t="s">
        <v>1142</v>
      </c>
      <c r="C97" s="13" t="s">
        <v>1143</v>
      </c>
      <c r="D97" s="15" t="s">
        <v>1144</v>
      </c>
      <c r="E97" s="15" t="s">
        <v>24</v>
      </c>
      <c r="F97" s="15" t="s">
        <v>204</v>
      </c>
      <c r="G97" s="13">
        <f>VLOOKUP(D97,'[1]CFETS-CGT全量-英文版'!$E:$I,4,0)</f>
        <v>2024</v>
      </c>
      <c r="H97" s="16">
        <f>VLOOKUP(D97,'[1]CFETS-CGT全量-英文版'!$E:$I,5,0)</f>
        <v>20</v>
      </c>
      <c r="I97" s="15" t="s">
        <v>26</v>
      </c>
      <c r="J97" s="15" t="s">
        <v>27</v>
      </c>
    </row>
    <row r="98" spans="1:10" ht="13" x14ac:dyDescent="0.25">
      <c r="A98" s="13">
        <v>95</v>
      </c>
      <c r="B98" s="14" t="s">
        <v>1145</v>
      </c>
      <c r="C98" s="13" t="s">
        <v>1146</v>
      </c>
      <c r="D98" s="15" t="s">
        <v>1147</v>
      </c>
      <c r="E98" s="15" t="s">
        <v>24</v>
      </c>
      <c r="F98" s="15" t="s">
        <v>209</v>
      </c>
      <c r="G98" s="13" t="str">
        <f>VLOOKUP(D98,'[1]CFETS-CGT全量-英文版'!$E:$I,4,0)</f>
        <v>2022</v>
      </c>
      <c r="H98" s="16">
        <f>VLOOKUP(D98,'[1]CFETS-CGT全量-英文版'!$E:$I,5,0)</f>
        <v>10</v>
      </c>
      <c r="I98" s="15" t="s">
        <v>26</v>
      </c>
      <c r="J98" s="15" t="s">
        <v>27</v>
      </c>
    </row>
    <row r="99" spans="1:10" ht="13" x14ac:dyDescent="0.25">
      <c r="A99" s="13">
        <v>96</v>
      </c>
      <c r="B99" s="14" t="s">
        <v>1148</v>
      </c>
      <c r="C99" s="13" t="s">
        <v>1149</v>
      </c>
      <c r="D99" s="15" t="s">
        <v>1150</v>
      </c>
      <c r="E99" s="15" t="s">
        <v>24</v>
      </c>
      <c r="F99" s="15" t="s">
        <v>356</v>
      </c>
      <c r="G99" s="13" t="str">
        <f>VLOOKUP(D99,'[1]CFETS-CGT全量-英文版'!$E:$I,4,0)</f>
        <v>2024</v>
      </c>
      <c r="H99" s="16">
        <f>VLOOKUP(D99,'[1]CFETS-CGT全量-英文版'!$E:$I,5,0)</f>
        <v>7</v>
      </c>
      <c r="I99" s="15" t="s">
        <v>26</v>
      </c>
      <c r="J99" s="15" t="s">
        <v>27</v>
      </c>
    </row>
    <row r="100" spans="1:10" ht="13" x14ac:dyDescent="0.25">
      <c r="A100" s="13">
        <v>97</v>
      </c>
      <c r="B100" s="14" t="s">
        <v>1151</v>
      </c>
      <c r="C100" s="13" t="s">
        <v>1152</v>
      </c>
      <c r="D100" s="15" t="s">
        <v>1153</v>
      </c>
      <c r="E100" s="15" t="s">
        <v>24</v>
      </c>
      <c r="F100" s="15" t="s">
        <v>1037</v>
      </c>
      <c r="G100" s="13" t="str">
        <f>VLOOKUP(D100,'[1]CFETS-CGT全量-英文版'!$E:$I,4,0)</f>
        <v>2024</v>
      </c>
      <c r="H100" s="16">
        <f>VLOOKUP(D100,'[1]CFETS-CGT全量-英文版'!$E:$I,5,0)</f>
        <v>5</v>
      </c>
      <c r="I100" s="15" t="s">
        <v>26</v>
      </c>
      <c r="J100" s="15" t="s">
        <v>27</v>
      </c>
    </row>
    <row r="101" spans="1:10" ht="13" x14ac:dyDescent="0.25">
      <c r="A101" s="13">
        <v>98</v>
      </c>
      <c r="B101" s="14" t="s">
        <v>1154</v>
      </c>
      <c r="C101" s="13" t="s">
        <v>1155</v>
      </c>
      <c r="D101" s="15" t="s">
        <v>1156</v>
      </c>
      <c r="E101" s="15" t="s">
        <v>24</v>
      </c>
      <c r="F101" s="15" t="s">
        <v>162</v>
      </c>
      <c r="G101" s="13" t="str">
        <f>VLOOKUP(D101,'[1]CFETS-CGT全量-英文版'!$E:$I,4,0)</f>
        <v>2024</v>
      </c>
      <c r="H101" s="16">
        <f>VLOOKUP(D101,'[1]CFETS-CGT全量-英文版'!$E:$I,5,0)</f>
        <v>5</v>
      </c>
      <c r="I101" s="15" t="s">
        <v>26</v>
      </c>
      <c r="J101" s="15" t="s">
        <v>27</v>
      </c>
    </row>
    <row r="102" spans="1:10" ht="13" x14ac:dyDescent="0.25">
      <c r="A102" s="13">
        <v>99</v>
      </c>
      <c r="B102" s="14" t="s">
        <v>1157</v>
      </c>
      <c r="C102" s="13" t="s">
        <v>1158</v>
      </c>
      <c r="D102" s="15" t="s">
        <v>1159</v>
      </c>
      <c r="E102" s="15" t="s">
        <v>194</v>
      </c>
      <c r="F102" s="15" t="s">
        <v>1160</v>
      </c>
      <c r="G102" s="13" t="str">
        <f>VLOOKUP(D102,'[1]CFETS-CGT全量-英文版'!$E:$I,4,0)</f>
        <v>2024</v>
      </c>
      <c r="H102" s="16">
        <f>VLOOKUP(D102,'[1]CFETS-CGT全量-英文版'!$E:$I,5,0)</f>
        <v>15</v>
      </c>
      <c r="I102" s="15" t="s">
        <v>26</v>
      </c>
      <c r="J102" s="15" t="s">
        <v>27</v>
      </c>
    </row>
    <row r="103" spans="1:10" ht="13" x14ac:dyDescent="0.25">
      <c r="A103" s="13">
        <v>100</v>
      </c>
      <c r="B103" s="14" t="s">
        <v>1161</v>
      </c>
      <c r="C103" s="13" t="s">
        <v>1162</v>
      </c>
      <c r="D103" s="15" t="s">
        <v>1163</v>
      </c>
      <c r="E103" s="15" t="s">
        <v>24</v>
      </c>
      <c r="F103" s="15" t="s">
        <v>366</v>
      </c>
      <c r="G103" s="13" t="str">
        <f>VLOOKUP(D103,'[1]CFETS-CGT全量-英文版'!$E:$I,4,0)</f>
        <v>2024</v>
      </c>
      <c r="H103" s="16">
        <f>VLOOKUP(D103,'[1]CFETS-CGT全量-英文版'!$E:$I,5,0)</f>
        <v>12</v>
      </c>
      <c r="I103" s="15" t="s">
        <v>26</v>
      </c>
      <c r="J103" s="15" t="s">
        <v>27</v>
      </c>
    </row>
    <row r="104" spans="1:10" ht="13" x14ac:dyDescent="0.25">
      <c r="A104" s="13">
        <v>101</v>
      </c>
      <c r="B104" s="14" t="s">
        <v>1164</v>
      </c>
      <c r="C104" s="13" t="s">
        <v>1165</v>
      </c>
      <c r="D104" s="15" t="s">
        <v>1166</v>
      </c>
      <c r="E104" s="15" t="s">
        <v>24</v>
      </c>
      <c r="F104" s="15" t="s">
        <v>1167</v>
      </c>
      <c r="G104" s="13" t="str">
        <f>VLOOKUP(D104,'[1]CFETS-CGT全量-英文版'!$E:$I,4,0)</f>
        <v>2024</v>
      </c>
      <c r="H104" s="16">
        <f>VLOOKUP(D104,'[1]CFETS-CGT全量-英文版'!$E:$I,5,0)</f>
        <v>5</v>
      </c>
      <c r="I104" s="15" t="s">
        <v>26</v>
      </c>
      <c r="J104" s="15" t="s">
        <v>27</v>
      </c>
    </row>
    <row r="105" spans="1:10" ht="13" x14ac:dyDescent="0.25">
      <c r="A105" s="13">
        <v>102</v>
      </c>
      <c r="B105" s="14" t="s">
        <v>1168</v>
      </c>
      <c r="C105" s="13" t="s">
        <v>1169</v>
      </c>
      <c r="D105" s="15" t="s">
        <v>1170</v>
      </c>
      <c r="E105" s="15" t="s">
        <v>24</v>
      </c>
      <c r="F105" s="15" t="s">
        <v>1167</v>
      </c>
      <c r="G105" s="13" t="str">
        <f>VLOOKUP(D105,'[1]CFETS-CGT全量-英文版'!$E:$I,4,0)</f>
        <v>2024</v>
      </c>
      <c r="H105" s="16">
        <f>VLOOKUP(D105,'[1]CFETS-CGT全量-英文版'!$E:$I,5,0)</f>
        <v>7</v>
      </c>
      <c r="I105" s="15" t="s">
        <v>26</v>
      </c>
      <c r="J105" s="15" t="s">
        <v>27</v>
      </c>
    </row>
    <row r="106" spans="1:10" ht="13" x14ac:dyDescent="0.25">
      <c r="A106" s="13">
        <v>103</v>
      </c>
      <c r="B106" s="14" t="s">
        <v>1171</v>
      </c>
      <c r="C106" s="13" t="s">
        <v>1172</v>
      </c>
      <c r="D106" s="15" t="s">
        <v>1173</v>
      </c>
      <c r="E106" s="15" t="s">
        <v>24</v>
      </c>
      <c r="F106" s="15" t="s">
        <v>1174</v>
      </c>
      <c r="G106" s="13" t="str">
        <f>VLOOKUP(D106,'[1]CFETS-CGT全量-英文版'!$E:$I,4,0)</f>
        <v>2024</v>
      </c>
      <c r="H106" s="16">
        <f>VLOOKUP(D106,'[1]CFETS-CGT全量-英文版'!$E:$I,5,0)</f>
        <v>3</v>
      </c>
      <c r="I106" s="15" t="s">
        <v>26</v>
      </c>
      <c r="J106" s="15" t="s">
        <v>27</v>
      </c>
    </row>
    <row r="107" spans="1:10" ht="13" x14ac:dyDescent="0.25">
      <c r="A107" s="13">
        <v>104</v>
      </c>
      <c r="B107" s="14" t="s">
        <v>1175</v>
      </c>
      <c r="C107" s="13" t="s">
        <v>1176</v>
      </c>
      <c r="D107" s="15" t="s">
        <v>1177</v>
      </c>
      <c r="E107" s="15" t="s">
        <v>194</v>
      </c>
      <c r="F107" s="15" t="s">
        <v>1178</v>
      </c>
      <c r="G107" s="13" t="str">
        <f>VLOOKUP(D107,'[1]CFETS-CGT全量-英文版'!$E:$I,4,0)</f>
        <v>2022</v>
      </c>
      <c r="H107" s="16">
        <f>VLOOKUP(D107,'[1]CFETS-CGT全量-英文版'!$E:$I,5,0)</f>
        <v>150</v>
      </c>
      <c r="I107" s="15" t="s">
        <v>26</v>
      </c>
      <c r="J107" s="15" t="s">
        <v>27</v>
      </c>
    </row>
    <row r="108" spans="1:10" ht="13" x14ac:dyDescent="0.25">
      <c r="A108" s="13">
        <v>105</v>
      </c>
      <c r="B108" s="14" t="s">
        <v>1179</v>
      </c>
      <c r="C108" s="13" t="s">
        <v>1180</v>
      </c>
      <c r="D108" s="15" t="s">
        <v>1181</v>
      </c>
      <c r="E108" s="15" t="s">
        <v>24</v>
      </c>
      <c r="F108" s="15" t="s">
        <v>1037</v>
      </c>
      <c r="G108" s="13" t="str">
        <f>VLOOKUP(D108,'[1]CFETS-CGT全量-英文版'!$E:$I,4,0)</f>
        <v>2024</v>
      </c>
      <c r="H108" s="16">
        <f>VLOOKUP(D108,'[1]CFETS-CGT全量-英文版'!$E:$I,5,0)</f>
        <v>5</v>
      </c>
      <c r="I108" s="15" t="s">
        <v>26</v>
      </c>
      <c r="J108" s="15" t="s">
        <v>27</v>
      </c>
    </row>
    <row r="109" spans="1:10" ht="13" x14ac:dyDescent="0.25">
      <c r="A109" s="13">
        <v>106</v>
      </c>
      <c r="B109" s="14" t="s">
        <v>1182</v>
      </c>
      <c r="C109" s="13" t="s">
        <v>1183</v>
      </c>
      <c r="D109" s="15" t="s">
        <v>1184</v>
      </c>
      <c r="E109" s="15" t="s">
        <v>24</v>
      </c>
      <c r="F109" s="15" t="s">
        <v>1185</v>
      </c>
      <c r="G109" s="13" t="str">
        <f>VLOOKUP(D109,'[1]CFETS-CGT全量-英文版'!$E:$I,4,0)</f>
        <v>2024</v>
      </c>
      <c r="H109" s="16">
        <f>VLOOKUP(D109,'[1]CFETS-CGT全量-英文版'!$E:$I,5,0)</f>
        <v>5</v>
      </c>
      <c r="I109" s="15" t="s">
        <v>26</v>
      </c>
      <c r="J109" s="15" t="s">
        <v>27</v>
      </c>
    </row>
    <row r="110" spans="1:10" ht="13" x14ac:dyDescent="0.25">
      <c r="A110" s="13">
        <v>107</v>
      </c>
      <c r="B110" s="14" t="s">
        <v>1186</v>
      </c>
      <c r="C110" s="13" t="s">
        <v>1187</v>
      </c>
      <c r="D110" s="15" t="s">
        <v>1188</v>
      </c>
      <c r="E110" s="15" t="s">
        <v>24</v>
      </c>
      <c r="F110" s="15" t="s">
        <v>162</v>
      </c>
      <c r="G110" s="13" t="str">
        <f>VLOOKUP(D110,'[1]CFETS-CGT全量-英文版'!$E:$I,4,0)</f>
        <v>2024</v>
      </c>
      <c r="H110" s="16">
        <f>VLOOKUP(D110,'[1]CFETS-CGT全量-英文版'!$E:$I,5,0)</f>
        <v>10</v>
      </c>
      <c r="I110" s="15" t="s">
        <v>26</v>
      </c>
      <c r="J110" s="15" t="s">
        <v>27</v>
      </c>
    </row>
    <row r="111" spans="1:10" ht="13" x14ac:dyDescent="0.25">
      <c r="A111" s="13">
        <v>108</v>
      </c>
      <c r="B111" s="14" t="s">
        <v>1189</v>
      </c>
      <c r="C111" s="13" t="s">
        <v>1190</v>
      </c>
      <c r="D111" s="15" t="s">
        <v>1191</v>
      </c>
      <c r="E111" s="15" t="s">
        <v>24</v>
      </c>
      <c r="F111" s="15" t="s">
        <v>1192</v>
      </c>
      <c r="G111" s="13" t="str">
        <f>VLOOKUP(D111,'[1]CFETS-CGT全量-英文版'!$E:$I,4,0)</f>
        <v>2024</v>
      </c>
      <c r="H111" s="16">
        <f>VLOOKUP(D111,'[1]CFETS-CGT全量-英文版'!$E:$I,5,0)</f>
        <v>3</v>
      </c>
      <c r="I111" s="15" t="s">
        <v>26</v>
      </c>
      <c r="J111" s="15" t="s">
        <v>27</v>
      </c>
    </row>
    <row r="112" spans="1:10" ht="13" x14ac:dyDescent="0.25">
      <c r="A112" s="13">
        <v>109</v>
      </c>
      <c r="B112" s="14" t="s">
        <v>1193</v>
      </c>
      <c r="C112" s="13" t="s">
        <v>1194</v>
      </c>
      <c r="D112" s="15" t="s">
        <v>1195</v>
      </c>
      <c r="E112" s="15" t="s">
        <v>24</v>
      </c>
      <c r="F112" s="15" t="s">
        <v>1196</v>
      </c>
      <c r="G112" s="13" t="str">
        <f>VLOOKUP(D112,'[1]CFETS-CGT全量-英文版'!$E:$I,4,0)</f>
        <v>2024</v>
      </c>
      <c r="H112" s="16">
        <f>VLOOKUP(D112,'[1]CFETS-CGT全量-英文版'!$E:$I,5,0)</f>
        <v>2</v>
      </c>
      <c r="I112" s="15" t="s">
        <v>26</v>
      </c>
      <c r="J112" s="15" t="s">
        <v>27</v>
      </c>
    </row>
    <row r="113" spans="1:10" ht="13" x14ac:dyDescent="0.25">
      <c r="A113" s="13">
        <v>110</v>
      </c>
      <c r="B113" s="14" t="s">
        <v>1197</v>
      </c>
      <c r="C113" s="13" t="s">
        <v>1198</v>
      </c>
      <c r="D113" s="15" t="s">
        <v>1199</v>
      </c>
      <c r="E113" s="15" t="s">
        <v>24</v>
      </c>
      <c r="F113" s="15" t="s">
        <v>148</v>
      </c>
      <c r="G113" s="13" t="str">
        <f>VLOOKUP(D113,'[1]CFETS-CGT全量-英文版'!$E:$I,4,0)</f>
        <v>2024</v>
      </c>
      <c r="H113" s="16">
        <f>VLOOKUP(D113,'[1]CFETS-CGT全量-英文版'!$E:$I,5,0)</f>
        <v>10</v>
      </c>
      <c r="I113" s="15" t="s">
        <v>26</v>
      </c>
      <c r="J113" s="15" t="s">
        <v>27</v>
      </c>
    </row>
    <row r="114" spans="1:10" ht="13" x14ac:dyDescent="0.25">
      <c r="A114" s="13">
        <v>111</v>
      </c>
      <c r="B114" s="14" t="s">
        <v>1200</v>
      </c>
      <c r="C114" s="13" t="s">
        <v>1201</v>
      </c>
      <c r="D114" s="15" t="s">
        <v>1202</v>
      </c>
      <c r="E114" s="15" t="s">
        <v>24</v>
      </c>
      <c r="F114" s="15" t="s">
        <v>124</v>
      </c>
      <c r="G114" s="13" t="str">
        <f>VLOOKUP(D114,'[1]CFETS-CGT全量-英文版'!$E:$I,4,0)</f>
        <v>2024</v>
      </c>
      <c r="H114" s="16">
        <f>VLOOKUP(D114,'[1]CFETS-CGT全量-英文版'!$E:$I,5,0)</f>
        <v>10</v>
      </c>
      <c r="I114" s="15" t="s">
        <v>26</v>
      </c>
      <c r="J114" s="15" t="s">
        <v>27</v>
      </c>
    </row>
    <row r="115" spans="1:10" ht="13" x14ac:dyDescent="0.25">
      <c r="A115" s="13">
        <v>112</v>
      </c>
      <c r="B115" s="14" t="s">
        <v>1203</v>
      </c>
      <c r="C115" s="13" t="s">
        <v>1204</v>
      </c>
      <c r="D115" s="15" t="s">
        <v>1205</v>
      </c>
      <c r="E115" s="15" t="s">
        <v>24</v>
      </c>
      <c r="F115" s="15" t="s">
        <v>1130</v>
      </c>
      <c r="G115" s="13" t="str">
        <f>VLOOKUP(D115,'[1]CFETS-CGT全量-英文版'!$E:$I,4,0)</f>
        <v>2024</v>
      </c>
      <c r="H115" s="16">
        <f>VLOOKUP(D115,'[1]CFETS-CGT全量-英文版'!$E:$I,5,0)</f>
        <v>5</v>
      </c>
      <c r="I115" s="15" t="s">
        <v>26</v>
      </c>
      <c r="J115" s="15" t="s">
        <v>27</v>
      </c>
    </row>
    <row r="116" spans="1:10" ht="13" x14ac:dyDescent="0.25">
      <c r="A116" s="13">
        <v>113</v>
      </c>
      <c r="B116" s="14" t="s">
        <v>1206</v>
      </c>
      <c r="C116" s="13" t="s">
        <v>1207</v>
      </c>
      <c r="D116" s="15" t="s">
        <v>1208</v>
      </c>
      <c r="E116" s="15" t="s">
        <v>24</v>
      </c>
      <c r="F116" s="15" t="s">
        <v>209</v>
      </c>
      <c r="G116" s="13" t="str">
        <f>VLOOKUP(D116,'[1]CFETS-CGT全量-英文版'!$E:$I,4,0)</f>
        <v>2024</v>
      </c>
      <c r="H116" s="16">
        <f>VLOOKUP(D116,'[1]CFETS-CGT全量-英文版'!$E:$I,5,0)</f>
        <v>10</v>
      </c>
      <c r="I116" s="15" t="s">
        <v>26</v>
      </c>
      <c r="J116" s="15" t="s">
        <v>27</v>
      </c>
    </row>
    <row r="117" spans="1:10" ht="13" x14ac:dyDescent="0.25">
      <c r="A117" s="13">
        <v>114</v>
      </c>
      <c r="B117" s="14" t="s">
        <v>1209</v>
      </c>
      <c r="C117" s="13" t="s">
        <v>1210</v>
      </c>
      <c r="D117" s="15" t="s">
        <v>1211</v>
      </c>
      <c r="E117" s="15" t="s">
        <v>24</v>
      </c>
      <c r="F117" s="15" t="s">
        <v>293</v>
      </c>
      <c r="G117" s="13" t="str">
        <f>VLOOKUP(D117,'[1]CFETS-CGT全量-英文版'!$E:$I,4,0)</f>
        <v>2024</v>
      </c>
      <c r="H117" s="16">
        <f>VLOOKUP(D117,'[1]CFETS-CGT全量-英文版'!$E:$I,5,0)</f>
        <v>5</v>
      </c>
      <c r="I117" s="15" t="s">
        <v>26</v>
      </c>
      <c r="J117" s="15" t="s">
        <v>27</v>
      </c>
    </row>
    <row r="118" spans="1:10" ht="13" x14ac:dyDescent="0.25">
      <c r="A118" s="13">
        <v>115</v>
      </c>
      <c r="B118" s="14" t="s">
        <v>1212</v>
      </c>
      <c r="C118" s="13" t="s">
        <v>1213</v>
      </c>
      <c r="D118" s="15" t="s">
        <v>1214</v>
      </c>
      <c r="E118" s="15" t="s">
        <v>24</v>
      </c>
      <c r="F118" s="15" t="s">
        <v>293</v>
      </c>
      <c r="G118" s="13" t="str">
        <f>VLOOKUP(D118,'[1]CFETS-CGT全量-英文版'!$E:$I,4,0)</f>
        <v>2024</v>
      </c>
      <c r="H118" s="16">
        <f>VLOOKUP(D118,'[1]CFETS-CGT全量-英文版'!$E:$I,5,0)</f>
        <v>10</v>
      </c>
      <c r="I118" s="15" t="s">
        <v>26</v>
      </c>
      <c r="J118" s="15" t="s">
        <v>27</v>
      </c>
    </row>
    <row r="119" spans="1:10" ht="13" x14ac:dyDescent="0.25">
      <c r="A119" s="13">
        <v>116</v>
      </c>
      <c r="B119" s="14" t="s">
        <v>1215</v>
      </c>
      <c r="C119" s="13" t="s">
        <v>1216</v>
      </c>
      <c r="D119" s="15" t="s">
        <v>1217</v>
      </c>
      <c r="E119" s="15" t="s">
        <v>194</v>
      </c>
      <c r="F119" s="15" t="s">
        <v>1053</v>
      </c>
      <c r="G119" s="13" t="str">
        <f>VLOOKUP(D119,'[1]CFETS-CGT全量-英文版'!$E:$I,4,0)</f>
        <v>2024</v>
      </c>
      <c r="H119" s="16">
        <f>VLOOKUP(D119,'[1]CFETS-CGT全量-英文版'!$E:$I,5,0)</f>
        <v>20</v>
      </c>
      <c r="I119" s="15" t="s">
        <v>26</v>
      </c>
      <c r="J119" s="15" t="s">
        <v>27</v>
      </c>
    </row>
    <row r="120" spans="1:10" ht="13" x14ac:dyDescent="0.25">
      <c r="A120" s="13">
        <v>117</v>
      </c>
      <c r="B120" s="14" t="s">
        <v>1218</v>
      </c>
      <c r="C120" s="13" t="s">
        <v>1219</v>
      </c>
      <c r="D120" s="15" t="s">
        <v>1220</v>
      </c>
      <c r="E120" s="15" t="s">
        <v>24</v>
      </c>
      <c r="F120" s="15" t="s">
        <v>1174</v>
      </c>
      <c r="G120" s="13" t="str">
        <f>VLOOKUP(D120,'[1]CFETS-CGT全量-英文版'!$E:$I,4,0)</f>
        <v>2024</v>
      </c>
      <c r="H120" s="16">
        <f>VLOOKUP(D120,'[1]CFETS-CGT全量-英文版'!$E:$I,5,0)</f>
        <v>5</v>
      </c>
      <c r="I120" s="15" t="s">
        <v>26</v>
      </c>
      <c r="J120" s="15" t="s">
        <v>27</v>
      </c>
    </row>
    <row r="121" spans="1:10" ht="13" x14ac:dyDescent="0.25">
      <c r="A121" s="13">
        <v>118</v>
      </c>
      <c r="B121" s="14" t="s">
        <v>1221</v>
      </c>
      <c r="C121" s="13" t="s">
        <v>1222</v>
      </c>
      <c r="D121" s="15" t="s">
        <v>1223</v>
      </c>
      <c r="E121" s="15" t="s">
        <v>24</v>
      </c>
      <c r="F121" s="15" t="s">
        <v>341</v>
      </c>
      <c r="G121" s="13" t="str">
        <f>VLOOKUP(D121,'[1]CFETS-CGT全量-英文版'!$E:$I,4,0)</f>
        <v>2024</v>
      </c>
      <c r="H121" s="16">
        <f>VLOOKUP(D121,'[1]CFETS-CGT全量-英文版'!$E:$I,5,0)</f>
        <v>19.600000000000001</v>
      </c>
      <c r="I121" s="15" t="s">
        <v>26</v>
      </c>
      <c r="J121" s="15" t="s">
        <v>27</v>
      </c>
    </row>
    <row r="122" spans="1:10" ht="13" x14ac:dyDescent="0.25">
      <c r="A122" s="13">
        <v>119</v>
      </c>
      <c r="B122" s="14" t="s">
        <v>1224</v>
      </c>
      <c r="C122" s="13" t="s">
        <v>1225</v>
      </c>
      <c r="D122" s="15" t="s">
        <v>1226</v>
      </c>
      <c r="E122" s="15" t="s">
        <v>194</v>
      </c>
      <c r="F122" s="15" t="s">
        <v>1178</v>
      </c>
      <c r="G122" s="13" t="str">
        <f>VLOOKUP(D122,'[1]CFETS-CGT全量-英文版'!$E:$I,4,0)</f>
        <v>2024</v>
      </c>
      <c r="H122" s="16">
        <f>VLOOKUP(D122,'[1]CFETS-CGT全量-英文版'!$E:$I,5,0)</f>
        <v>120</v>
      </c>
      <c r="I122" s="15" t="s">
        <v>26</v>
      </c>
      <c r="J122" s="15" t="s">
        <v>27</v>
      </c>
    </row>
    <row r="123" spans="1:10" ht="13" x14ac:dyDescent="0.25">
      <c r="A123" s="13">
        <v>120</v>
      </c>
      <c r="B123" s="14" t="s">
        <v>1227</v>
      </c>
      <c r="C123" s="13" t="s">
        <v>1228</v>
      </c>
      <c r="D123" s="15" t="s">
        <v>1229</v>
      </c>
      <c r="E123" s="15" t="s">
        <v>24</v>
      </c>
      <c r="F123" s="15" t="s">
        <v>1230</v>
      </c>
      <c r="G123" s="13" t="str">
        <f>VLOOKUP(D123,'[1]CFETS-CGT全量-英文版'!$E:$I,4,0)</f>
        <v>2024</v>
      </c>
      <c r="H123" s="16">
        <f>VLOOKUP(D123,'[1]CFETS-CGT全量-英文版'!$E:$I,5,0)</f>
        <v>7</v>
      </c>
      <c r="I123" s="15" t="s">
        <v>26</v>
      </c>
      <c r="J123" s="15" t="s">
        <v>27</v>
      </c>
    </row>
    <row r="124" spans="1:10" ht="13" x14ac:dyDescent="0.25">
      <c r="A124" s="13">
        <v>121</v>
      </c>
      <c r="B124" s="14" t="s">
        <v>1231</v>
      </c>
      <c r="C124" s="13" t="s">
        <v>1232</v>
      </c>
      <c r="D124" s="15" t="s">
        <v>1233</v>
      </c>
      <c r="E124" s="15" t="s">
        <v>24</v>
      </c>
      <c r="F124" s="15" t="s">
        <v>1174</v>
      </c>
      <c r="G124" s="13" t="str">
        <f>VLOOKUP(D124,'[1]CFETS-CGT全量-英文版'!$E:$I,4,0)</f>
        <v>2024</v>
      </c>
      <c r="H124" s="16">
        <f>VLOOKUP(D124,'[1]CFETS-CGT全量-英文版'!$E:$I,5,0)</f>
        <v>5</v>
      </c>
      <c r="I124" s="15" t="s">
        <v>26</v>
      </c>
      <c r="J124" s="15" t="s">
        <v>27</v>
      </c>
    </row>
    <row r="125" spans="1:10" ht="13" x14ac:dyDescent="0.25">
      <c r="A125" s="13">
        <v>122</v>
      </c>
      <c r="B125" s="14" t="s">
        <v>1234</v>
      </c>
      <c r="C125" s="13" t="s">
        <v>1235</v>
      </c>
      <c r="D125" s="15" t="s">
        <v>1236</v>
      </c>
      <c r="E125" s="15" t="s">
        <v>24</v>
      </c>
      <c r="F125" s="15" t="s">
        <v>448</v>
      </c>
      <c r="G125" s="13" t="str">
        <f>VLOOKUP(D125,'[1]CFETS-CGT全量-英文版'!$E:$I,4,0)</f>
        <v>2024</v>
      </c>
      <c r="H125" s="16">
        <f>VLOOKUP(D125,'[1]CFETS-CGT全量-英文版'!$E:$I,5,0)</f>
        <v>10</v>
      </c>
      <c r="I125" s="15" t="s">
        <v>26</v>
      </c>
      <c r="J125" s="15" t="s">
        <v>27</v>
      </c>
    </row>
    <row r="126" spans="1:10" ht="13" x14ac:dyDescent="0.25">
      <c r="A126" s="13">
        <v>123</v>
      </c>
      <c r="B126" s="14" t="s">
        <v>1237</v>
      </c>
      <c r="C126" s="13" t="s">
        <v>1238</v>
      </c>
      <c r="D126" s="15" t="s">
        <v>1239</v>
      </c>
      <c r="E126" s="15" t="s">
        <v>24</v>
      </c>
      <c r="F126" s="15" t="s">
        <v>280</v>
      </c>
      <c r="G126" s="13" t="str">
        <f>VLOOKUP(D126,'[1]CFETS-CGT全量-英文版'!$E:$I,4,0)</f>
        <v>2024</v>
      </c>
      <c r="H126" s="16">
        <f>VLOOKUP(D126,'[1]CFETS-CGT全量-英文版'!$E:$I,5,0)</f>
        <v>10</v>
      </c>
      <c r="I126" s="15" t="s">
        <v>26</v>
      </c>
      <c r="J126" s="15" t="s">
        <v>27</v>
      </c>
    </row>
    <row r="127" spans="1:10" ht="13" x14ac:dyDescent="0.25">
      <c r="A127" s="13">
        <v>124</v>
      </c>
      <c r="B127" s="14" t="s">
        <v>1240</v>
      </c>
      <c r="C127" s="13" t="s">
        <v>1241</v>
      </c>
      <c r="D127" s="15" t="s">
        <v>1242</v>
      </c>
      <c r="E127" s="15" t="s">
        <v>24</v>
      </c>
      <c r="F127" s="15" t="s">
        <v>356</v>
      </c>
      <c r="G127" s="13" t="str">
        <f>VLOOKUP(D127,'[1]CFETS-CGT全量-英文版'!$E:$I,4,0)</f>
        <v>2024</v>
      </c>
      <c r="H127" s="16">
        <f>VLOOKUP(D127,'[1]CFETS-CGT全量-英文版'!$E:$I,5,0)</f>
        <v>8</v>
      </c>
      <c r="I127" s="15" t="s">
        <v>26</v>
      </c>
      <c r="J127" s="15" t="s">
        <v>27</v>
      </c>
    </row>
    <row r="128" spans="1:10" ht="13" x14ac:dyDescent="0.25">
      <c r="A128" s="13">
        <v>125</v>
      </c>
      <c r="B128" s="14" t="s">
        <v>1243</v>
      </c>
      <c r="C128" s="13" t="s">
        <v>1244</v>
      </c>
      <c r="D128" s="15" t="s">
        <v>1245</v>
      </c>
      <c r="E128" s="15" t="s">
        <v>194</v>
      </c>
      <c r="F128" s="15" t="s">
        <v>1017</v>
      </c>
      <c r="G128" s="13" t="str">
        <f>VLOOKUP(D128,'[1]CFETS-CGT全量-英文版'!$E:$I,4,0)</f>
        <v>2024</v>
      </c>
      <c r="H128" s="16">
        <f>VLOOKUP(D128,'[1]CFETS-CGT全量-英文版'!$E:$I,5,0)</f>
        <v>10</v>
      </c>
      <c r="I128" s="15" t="s">
        <v>26</v>
      </c>
      <c r="J128" s="15" t="s">
        <v>27</v>
      </c>
    </row>
    <row r="129" spans="1:10" ht="13" x14ac:dyDescent="0.25">
      <c r="A129" s="13">
        <v>126</v>
      </c>
      <c r="B129" s="14" t="s">
        <v>1246</v>
      </c>
      <c r="C129" s="13" t="s">
        <v>1247</v>
      </c>
      <c r="D129" s="15" t="s">
        <v>1248</v>
      </c>
      <c r="E129" s="15" t="s">
        <v>24</v>
      </c>
      <c r="F129" s="15" t="s">
        <v>356</v>
      </c>
      <c r="G129" s="13" t="str">
        <f>VLOOKUP(D129,'[1]CFETS-CGT全量-英文版'!$E:$I,4,0)</f>
        <v>2024</v>
      </c>
      <c r="H129" s="16">
        <f>VLOOKUP(D129,'[1]CFETS-CGT全量-英文版'!$E:$I,5,0)</f>
        <v>4</v>
      </c>
      <c r="I129" s="15" t="s">
        <v>26</v>
      </c>
      <c r="J129" s="15" t="s">
        <v>27</v>
      </c>
    </row>
    <row r="130" spans="1:10" ht="13" x14ac:dyDescent="0.25">
      <c r="A130" s="13">
        <v>127</v>
      </c>
      <c r="B130" s="14" t="s">
        <v>1249</v>
      </c>
      <c r="C130" s="13" t="s">
        <v>867</v>
      </c>
      <c r="D130" s="15" t="s">
        <v>1250</v>
      </c>
      <c r="E130" s="15" t="s">
        <v>24</v>
      </c>
      <c r="F130" s="15" t="s">
        <v>384</v>
      </c>
      <c r="G130" s="13">
        <f>VLOOKUP(D130,'[1]CFETS-CGT全量-英文版'!$E:$I,4,0)</f>
        <v>2024</v>
      </c>
      <c r="H130" s="16">
        <f>VLOOKUP(D130,'[1]CFETS-CGT全量-英文版'!$E:$I,5,0)</f>
        <v>15</v>
      </c>
      <c r="I130" s="15" t="s">
        <v>26</v>
      </c>
      <c r="J130" s="15" t="s">
        <v>27</v>
      </c>
    </row>
    <row r="131" spans="1:10" ht="13" x14ac:dyDescent="0.25">
      <c r="A131" s="13">
        <v>128</v>
      </c>
      <c r="B131" s="14" t="s">
        <v>1251</v>
      </c>
      <c r="C131" s="13" t="s">
        <v>1252</v>
      </c>
      <c r="D131" s="15" t="s">
        <v>1253</v>
      </c>
      <c r="E131" s="15" t="s">
        <v>24</v>
      </c>
      <c r="F131" s="15" t="s">
        <v>405</v>
      </c>
      <c r="G131" s="13">
        <f>VLOOKUP(D131,'[1]CFETS-CGT全量-英文版'!$E:$I,4,0)</f>
        <v>2024</v>
      </c>
      <c r="H131" s="16">
        <f>VLOOKUP(D131,'[1]CFETS-CGT全量-英文版'!$E:$I,5,0)</f>
        <v>15</v>
      </c>
      <c r="I131" s="15" t="s">
        <v>26</v>
      </c>
      <c r="J131" s="15" t="s">
        <v>27</v>
      </c>
    </row>
    <row r="132" spans="1:10" ht="13" x14ac:dyDescent="0.25">
      <c r="A132" s="13">
        <v>129</v>
      </c>
      <c r="B132" s="14" t="s">
        <v>1254</v>
      </c>
      <c r="C132" s="13" t="s">
        <v>1255</v>
      </c>
      <c r="D132" s="15" t="s">
        <v>1256</v>
      </c>
      <c r="E132" s="15" t="s">
        <v>24</v>
      </c>
      <c r="F132" s="15" t="s">
        <v>293</v>
      </c>
      <c r="G132" s="13">
        <f>VLOOKUP(D132,'[1]CFETS-CGT全量-英文版'!$E:$I,4,0)</f>
        <v>2024</v>
      </c>
      <c r="H132" s="16">
        <f>VLOOKUP(D132,'[1]CFETS-CGT全量-英文版'!$E:$I,5,0)</f>
        <v>15</v>
      </c>
      <c r="I132" s="15" t="s">
        <v>26</v>
      </c>
      <c r="J132" s="15" t="s">
        <v>27</v>
      </c>
    </row>
    <row r="133" spans="1:10" ht="13" x14ac:dyDescent="0.25">
      <c r="A133" s="13">
        <v>130</v>
      </c>
      <c r="B133" s="14" t="s">
        <v>1257</v>
      </c>
      <c r="C133" s="13" t="s">
        <v>1258</v>
      </c>
      <c r="D133" s="15" t="s">
        <v>1259</v>
      </c>
      <c r="E133" s="15" t="s">
        <v>24</v>
      </c>
      <c r="F133" s="15" t="s">
        <v>405</v>
      </c>
      <c r="G133" s="13">
        <f>VLOOKUP(D133,'[1]CFETS-CGT全量-英文版'!$E:$I,4,0)</f>
        <v>2024</v>
      </c>
      <c r="H133" s="16">
        <f>VLOOKUP(D133,'[1]CFETS-CGT全量-英文版'!$E:$I,5,0)</f>
        <v>5</v>
      </c>
      <c r="I133" s="15" t="s">
        <v>26</v>
      </c>
      <c r="J133" s="15" t="s">
        <v>27</v>
      </c>
    </row>
    <row r="134" spans="1:10" ht="13" x14ac:dyDescent="0.25">
      <c r="A134" s="13">
        <v>131</v>
      </c>
      <c r="B134" s="14" t="s">
        <v>1260</v>
      </c>
      <c r="C134" s="13" t="s">
        <v>1261</v>
      </c>
      <c r="D134" s="15" t="s">
        <v>1262</v>
      </c>
      <c r="E134" s="15" t="s">
        <v>24</v>
      </c>
      <c r="F134" s="15" t="s">
        <v>223</v>
      </c>
      <c r="G134" s="13">
        <f>VLOOKUP(D134,'[1]CFETS-CGT全量-英文版'!$E:$I,4,0)</f>
        <v>2024</v>
      </c>
      <c r="H134" s="16">
        <f>VLOOKUP(D134,'[1]CFETS-CGT全量-英文版'!$E:$I,5,0)</f>
        <v>10</v>
      </c>
      <c r="I134" s="15" t="s">
        <v>26</v>
      </c>
      <c r="J134" s="15" t="s">
        <v>27</v>
      </c>
    </row>
    <row r="135" spans="1:10" ht="13" x14ac:dyDescent="0.25">
      <c r="A135" s="13">
        <v>132</v>
      </c>
      <c r="B135" s="14" t="s">
        <v>1263</v>
      </c>
      <c r="C135" s="13" t="s">
        <v>1264</v>
      </c>
      <c r="D135" s="15" t="s">
        <v>1265</v>
      </c>
      <c r="E135" s="15" t="s">
        <v>24</v>
      </c>
      <c r="F135" s="15" t="s">
        <v>1192</v>
      </c>
      <c r="G135" s="13">
        <f>VLOOKUP(D135,'[1]CFETS-CGT全量-英文版'!$E:$I,4,0)</f>
        <v>2024</v>
      </c>
      <c r="H135" s="16">
        <f>VLOOKUP(D135,'[1]CFETS-CGT全量-英文版'!$E:$I,5,0)</f>
        <v>3</v>
      </c>
      <c r="I135" s="15" t="s">
        <v>26</v>
      </c>
      <c r="J135" s="15" t="s">
        <v>27</v>
      </c>
    </row>
    <row r="136" spans="1:10" ht="13" x14ac:dyDescent="0.25">
      <c r="A136" s="13">
        <v>133</v>
      </c>
      <c r="B136" s="14" t="s">
        <v>1266</v>
      </c>
      <c r="C136" s="13" t="s">
        <v>1267</v>
      </c>
      <c r="D136" s="15" t="s">
        <v>1268</v>
      </c>
      <c r="E136" s="15" t="s">
        <v>24</v>
      </c>
      <c r="F136" s="15" t="s">
        <v>1185</v>
      </c>
      <c r="G136" s="13">
        <f>VLOOKUP(D136,'[1]CFETS-CGT全量-英文版'!$E:$I,4,0)</f>
        <v>2024</v>
      </c>
      <c r="H136" s="16">
        <f>VLOOKUP(D136,'[1]CFETS-CGT全量-英文版'!$E:$I,5,0)</f>
        <v>5</v>
      </c>
      <c r="I136" s="15" t="s">
        <v>26</v>
      </c>
      <c r="J136" s="15" t="s">
        <v>27</v>
      </c>
    </row>
    <row r="137" spans="1:10" ht="13" x14ac:dyDescent="0.25">
      <c r="A137" s="13">
        <v>134</v>
      </c>
      <c r="B137" s="14" t="s">
        <v>1269</v>
      </c>
      <c r="C137" s="13" t="s">
        <v>1270</v>
      </c>
      <c r="D137" s="15" t="s">
        <v>1271</v>
      </c>
      <c r="E137" s="15" t="s">
        <v>24</v>
      </c>
      <c r="F137" s="15" t="s">
        <v>1272</v>
      </c>
      <c r="G137" s="13">
        <f>VLOOKUP(D137,'[1]CFETS-CGT全量-英文版'!$E:$I,4,0)</f>
        <v>2024</v>
      </c>
      <c r="H137" s="16">
        <f>VLOOKUP(D137,'[1]CFETS-CGT全量-英文版'!$E:$I,5,0)</f>
        <v>50</v>
      </c>
      <c r="I137" s="15" t="s">
        <v>26</v>
      </c>
      <c r="J137" s="15" t="s">
        <v>27</v>
      </c>
    </row>
    <row r="138" spans="1:10" ht="13" x14ac:dyDescent="0.25">
      <c r="A138" s="13">
        <v>135</v>
      </c>
      <c r="B138" s="14">
        <v>132480099</v>
      </c>
      <c r="C138" s="13" t="s">
        <v>1273</v>
      </c>
      <c r="D138" s="15" t="s">
        <v>1274</v>
      </c>
      <c r="E138" s="15" t="s">
        <v>24</v>
      </c>
      <c r="F138" s="15" t="s">
        <v>1130</v>
      </c>
      <c r="G138" s="13">
        <f>VLOOKUP(D138,'[1]CFETS-CGT全量-英文版'!$E:$I,4,0)</f>
        <v>2024</v>
      </c>
      <c r="H138" s="16">
        <f>VLOOKUP(D138,'[1]CFETS-CGT全量-英文版'!$E:$I,5,0)</f>
        <v>2</v>
      </c>
      <c r="I138" s="15" t="s">
        <v>26</v>
      </c>
      <c r="J138" s="15" t="s">
        <v>27</v>
      </c>
    </row>
    <row r="139" spans="1:10" ht="13" x14ac:dyDescent="0.25">
      <c r="A139" s="13">
        <v>136</v>
      </c>
      <c r="B139" s="14">
        <v>132480098</v>
      </c>
      <c r="C139" s="13" t="s">
        <v>1275</v>
      </c>
      <c r="D139" s="15" t="s">
        <v>1276</v>
      </c>
      <c r="E139" s="15" t="s">
        <v>24</v>
      </c>
      <c r="F139" s="15" t="s">
        <v>293</v>
      </c>
      <c r="G139" s="13">
        <f>VLOOKUP(D139,'[1]CFETS-CGT全量-英文版'!$E:$I,4,0)</f>
        <v>2024</v>
      </c>
      <c r="H139" s="16">
        <f>VLOOKUP(D139,'[1]CFETS-CGT全量-英文版'!$E:$I,5,0)</f>
        <v>10</v>
      </c>
      <c r="I139" s="15" t="s">
        <v>26</v>
      </c>
      <c r="J139" s="15" t="s">
        <v>27</v>
      </c>
    </row>
    <row r="140" spans="1:10" ht="13" x14ac:dyDescent="0.25">
      <c r="A140" s="13">
        <v>137</v>
      </c>
      <c r="B140" s="14">
        <v>132480093</v>
      </c>
      <c r="C140" s="13" t="s">
        <v>1277</v>
      </c>
      <c r="D140" s="15" t="s">
        <v>1278</v>
      </c>
      <c r="E140" s="15" t="s">
        <v>24</v>
      </c>
      <c r="F140" s="15" t="s">
        <v>445</v>
      </c>
      <c r="G140" s="13">
        <f>VLOOKUP(D140,'[1]CFETS-CGT全量-英文版'!$E:$I,4,0)</f>
        <v>2024</v>
      </c>
      <c r="H140" s="16">
        <f>VLOOKUP(D140,'[1]CFETS-CGT全量-英文版'!$E:$I,5,0)</f>
        <v>10</v>
      </c>
      <c r="I140" s="15" t="s">
        <v>26</v>
      </c>
      <c r="J140" s="15" t="s">
        <v>27</v>
      </c>
    </row>
    <row r="141" spans="1:10" ht="13" x14ac:dyDescent="0.25">
      <c r="A141" s="13">
        <v>138</v>
      </c>
      <c r="B141" s="14">
        <v>132480092</v>
      </c>
      <c r="C141" s="13" t="s">
        <v>1279</v>
      </c>
      <c r="D141" s="15" t="s">
        <v>1280</v>
      </c>
      <c r="E141" s="15" t="s">
        <v>24</v>
      </c>
      <c r="F141" s="15" t="s">
        <v>191</v>
      </c>
      <c r="G141" s="13">
        <f>VLOOKUP(D141,'[1]CFETS-CGT全量-英文版'!$E:$I,4,0)</f>
        <v>2024</v>
      </c>
      <c r="H141" s="16">
        <f>VLOOKUP(D141,'[1]CFETS-CGT全量-英文版'!$E:$I,5,0)</f>
        <v>9</v>
      </c>
      <c r="I141" s="15" t="s">
        <v>26</v>
      </c>
      <c r="J141" s="15" t="s">
        <v>27</v>
      </c>
    </row>
    <row r="142" spans="1:10" ht="13" x14ac:dyDescent="0.25">
      <c r="A142" s="13">
        <v>139</v>
      </c>
      <c r="B142" s="14" t="s">
        <v>1281</v>
      </c>
      <c r="C142" s="13" t="s">
        <v>1282</v>
      </c>
      <c r="D142" s="15" t="s">
        <v>1283</v>
      </c>
      <c r="E142" s="15" t="s">
        <v>194</v>
      </c>
      <c r="F142" s="15" t="s">
        <v>1284</v>
      </c>
      <c r="G142" s="13">
        <f>VLOOKUP(D142,'[1]CFETS-CGT全量-英文版'!$E:$I,4,0)</f>
        <v>2024</v>
      </c>
      <c r="H142" s="16">
        <f>VLOOKUP(D142,'[1]CFETS-CGT全量-英文版'!$E:$I,5,0)</f>
        <v>15</v>
      </c>
      <c r="I142" s="15" t="s">
        <v>26</v>
      </c>
      <c r="J142" s="15" t="s">
        <v>45</v>
      </c>
    </row>
    <row r="143" spans="1:10" ht="13" x14ac:dyDescent="0.25">
      <c r="A143" s="13">
        <v>140</v>
      </c>
      <c r="B143" s="14" t="s">
        <v>1285</v>
      </c>
      <c r="C143" s="13" t="s">
        <v>1286</v>
      </c>
      <c r="D143" s="15" t="s">
        <v>1287</v>
      </c>
      <c r="E143" s="15" t="s">
        <v>24</v>
      </c>
      <c r="F143" s="15" t="s">
        <v>929</v>
      </c>
      <c r="G143" s="13">
        <f>VLOOKUP(D143,'[1]CFETS-CGT全量-英文版'!$E:$I,4,0)</f>
        <v>2024</v>
      </c>
      <c r="H143" s="16">
        <f>VLOOKUP(D143,'[1]CFETS-CGT全量-英文版'!$E:$I,5,0)</f>
        <v>19</v>
      </c>
      <c r="I143" s="15" t="s">
        <v>26</v>
      </c>
      <c r="J143" s="15" t="s">
        <v>45</v>
      </c>
    </row>
    <row r="144" spans="1:10" ht="13" x14ac:dyDescent="0.25">
      <c r="A144" s="13">
        <v>141</v>
      </c>
      <c r="B144" s="14" t="s">
        <v>1288</v>
      </c>
      <c r="C144" s="13" t="s">
        <v>1289</v>
      </c>
      <c r="D144" s="15" t="s">
        <v>1290</v>
      </c>
      <c r="E144" s="15" t="s">
        <v>24</v>
      </c>
      <c r="F144" s="15" t="s">
        <v>369</v>
      </c>
      <c r="G144" s="13">
        <f>VLOOKUP(D144,'[1]CFETS-CGT全量-英文版'!$E:$I,4,0)</f>
        <v>2024</v>
      </c>
      <c r="H144" s="16">
        <f>VLOOKUP(D144,'[1]CFETS-CGT全量-英文版'!$E:$I,5,0)</f>
        <v>15</v>
      </c>
      <c r="I144" s="15" t="s">
        <v>26</v>
      </c>
      <c r="J144" s="15" t="s">
        <v>45</v>
      </c>
    </row>
    <row r="145" spans="1:10" ht="13" x14ac:dyDescent="0.25">
      <c r="A145" s="13">
        <v>142</v>
      </c>
      <c r="B145" s="14" t="s">
        <v>1291</v>
      </c>
      <c r="C145" s="13" t="s">
        <v>1292</v>
      </c>
      <c r="D145" s="15" t="s">
        <v>1293</v>
      </c>
      <c r="E145" s="15" t="s">
        <v>24</v>
      </c>
      <c r="F145" s="15" t="s">
        <v>209</v>
      </c>
      <c r="G145" s="13">
        <f>VLOOKUP(D145,'[1]CFETS-CGT全量-英文版'!$E:$I,4,0)</f>
        <v>2024</v>
      </c>
      <c r="H145" s="16">
        <f>VLOOKUP(D145,'[1]CFETS-CGT全量-英文版'!$E:$I,5,0)</f>
        <v>5</v>
      </c>
      <c r="I145" s="15" t="s">
        <v>26</v>
      </c>
      <c r="J145" s="15" t="s">
        <v>45</v>
      </c>
    </row>
    <row r="146" spans="1:10" ht="13" x14ac:dyDescent="0.25">
      <c r="A146" s="13">
        <v>143</v>
      </c>
      <c r="B146" s="14" t="s">
        <v>1294</v>
      </c>
      <c r="C146" s="13" t="s">
        <v>1295</v>
      </c>
      <c r="D146" s="15" t="s">
        <v>1296</v>
      </c>
      <c r="E146" s="15" t="s">
        <v>24</v>
      </c>
      <c r="F146" s="15" t="s">
        <v>1297</v>
      </c>
      <c r="G146" s="13">
        <f>VLOOKUP(D146,'[1]CFETS-CGT全量-英文版'!$E:$I,4,0)</f>
        <v>2024</v>
      </c>
      <c r="H146" s="16">
        <f>VLOOKUP(D146,'[1]CFETS-CGT全量-英文版'!$E:$I,5,0)</f>
        <v>4</v>
      </c>
      <c r="I146" s="15" t="s">
        <v>26</v>
      </c>
      <c r="J146" s="15" t="s">
        <v>45</v>
      </c>
    </row>
    <row r="147" spans="1:10" ht="13" x14ac:dyDescent="0.25">
      <c r="A147" s="13">
        <v>144</v>
      </c>
      <c r="B147" s="14" t="s">
        <v>1298</v>
      </c>
      <c r="C147" s="13" t="s">
        <v>1299</v>
      </c>
      <c r="D147" s="15" t="s">
        <v>1300</v>
      </c>
      <c r="E147" s="15" t="s">
        <v>24</v>
      </c>
      <c r="F147" s="15" t="s">
        <v>1185</v>
      </c>
      <c r="G147" s="13">
        <f>VLOOKUP(D147,'[1]CFETS-CGT全量-英文版'!$E:$I,4,0)</f>
        <v>2024</v>
      </c>
      <c r="H147" s="16">
        <f>VLOOKUP(D147,'[1]CFETS-CGT全量-英文版'!$E:$I,5,0)</f>
        <v>5</v>
      </c>
      <c r="I147" s="15" t="s">
        <v>26</v>
      </c>
      <c r="J147" s="15" t="s">
        <v>45</v>
      </c>
    </row>
    <row r="148" spans="1:10" ht="13" x14ac:dyDescent="0.25">
      <c r="A148" s="13">
        <v>145</v>
      </c>
      <c r="B148" s="14" t="s">
        <v>1301</v>
      </c>
      <c r="C148" s="13" t="s">
        <v>1302</v>
      </c>
      <c r="D148" s="15" t="s">
        <v>1303</v>
      </c>
      <c r="E148" s="15" t="s">
        <v>24</v>
      </c>
      <c r="F148" s="15" t="s">
        <v>91</v>
      </c>
      <c r="G148" s="13">
        <f>VLOOKUP(D148,'[1]CFETS-CGT全量-英文版'!$E:$I,4,0)</f>
        <v>2024</v>
      </c>
      <c r="H148" s="16">
        <f>VLOOKUP(D148,'[1]CFETS-CGT全量-英文版'!$E:$I,5,0)</f>
        <v>20</v>
      </c>
      <c r="I148" s="15" t="s">
        <v>26</v>
      </c>
      <c r="J148" s="15" t="s">
        <v>45</v>
      </c>
    </row>
    <row r="149" spans="1:10" ht="13" x14ac:dyDescent="0.25">
      <c r="A149" s="13">
        <v>146</v>
      </c>
      <c r="B149" s="14" t="s">
        <v>1304</v>
      </c>
      <c r="C149" s="13" t="s">
        <v>1305</v>
      </c>
      <c r="D149" s="15" t="s">
        <v>1306</v>
      </c>
      <c r="E149" s="15" t="s">
        <v>24</v>
      </c>
      <c r="F149" s="15" t="s">
        <v>280</v>
      </c>
      <c r="G149" s="13">
        <f>VLOOKUP(D149,'[1]CFETS-CGT全量-英文版'!$E:$I,4,0)</f>
        <v>2024</v>
      </c>
      <c r="H149" s="16">
        <f>VLOOKUP(D149,'[1]CFETS-CGT全量-英文版'!$E:$I,5,0)</f>
        <v>10</v>
      </c>
      <c r="I149" s="15" t="s">
        <v>26</v>
      </c>
      <c r="J149" s="15" t="s">
        <v>45</v>
      </c>
    </row>
    <row r="150" spans="1:10" ht="13" x14ac:dyDescent="0.25">
      <c r="A150" s="13">
        <v>147</v>
      </c>
      <c r="B150" s="14" t="s">
        <v>1307</v>
      </c>
      <c r="C150" s="13" t="s">
        <v>1308</v>
      </c>
      <c r="D150" s="15" t="s">
        <v>1309</v>
      </c>
      <c r="E150" s="15" t="s">
        <v>24</v>
      </c>
      <c r="F150" s="15" t="s">
        <v>1297</v>
      </c>
      <c r="G150" s="13">
        <f>VLOOKUP(D150,'[1]CFETS-CGT全量-英文版'!$E:$I,4,0)</f>
        <v>2024</v>
      </c>
      <c r="H150" s="16">
        <f>VLOOKUP(D150,'[1]CFETS-CGT全量-英文版'!$E:$I,5,0)</f>
        <v>1</v>
      </c>
      <c r="I150" s="15" t="s">
        <v>26</v>
      </c>
      <c r="J150" s="15" t="s">
        <v>45</v>
      </c>
    </row>
    <row r="151" spans="1:10" ht="13" x14ac:dyDescent="0.25">
      <c r="A151" s="13">
        <v>148</v>
      </c>
      <c r="B151" s="14" t="s">
        <v>1310</v>
      </c>
      <c r="C151" s="13" t="s">
        <v>1311</v>
      </c>
      <c r="D151" s="15" t="s">
        <v>1312</v>
      </c>
      <c r="E151" s="15" t="s">
        <v>24</v>
      </c>
      <c r="F151" s="15" t="s">
        <v>91</v>
      </c>
      <c r="G151" s="13">
        <f>VLOOKUP(D151,'[1]CFETS-CGT全量-英文版'!$E:$I,4,0)</f>
        <v>2024</v>
      </c>
      <c r="H151" s="16">
        <f>VLOOKUP(D151,'[1]CFETS-CGT全量-英文版'!$E:$I,5,0)</f>
        <v>20</v>
      </c>
      <c r="I151" s="15" t="s">
        <v>26</v>
      </c>
      <c r="J151" s="15" t="s">
        <v>45</v>
      </c>
    </row>
    <row r="152" spans="1:10" ht="13" x14ac:dyDescent="0.25">
      <c r="A152" s="13">
        <v>149</v>
      </c>
      <c r="B152" s="14" t="s">
        <v>1313</v>
      </c>
      <c r="C152" s="13" t="s">
        <v>1314</v>
      </c>
      <c r="D152" s="15" t="s">
        <v>1315</v>
      </c>
      <c r="E152" s="15" t="s">
        <v>24</v>
      </c>
      <c r="F152" s="15" t="s">
        <v>139</v>
      </c>
      <c r="G152" s="13">
        <f>VLOOKUP(D152,'[1]CFETS-CGT全量-英文版'!$E:$I,4,0)</f>
        <v>2024</v>
      </c>
      <c r="H152" s="16">
        <f>VLOOKUP(D152,'[1]CFETS-CGT全量-英文版'!$E:$I,5,0)</f>
        <v>5</v>
      </c>
      <c r="I152" s="15" t="s">
        <v>26</v>
      </c>
      <c r="J152" s="15" t="s">
        <v>45</v>
      </c>
    </row>
    <row r="153" spans="1:10" ht="13" x14ac:dyDescent="0.25">
      <c r="A153" s="13">
        <v>150</v>
      </c>
      <c r="B153" s="14" t="s">
        <v>1316</v>
      </c>
      <c r="C153" s="13" t="s">
        <v>1317</v>
      </c>
      <c r="D153" s="15" t="s">
        <v>1318</v>
      </c>
      <c r="E153" s="15" t="s">
        <v>24</v>
      </c>
      <c r="F153" s="15" t="s">
        <v>1037</v>
      </c>
      <c r="G153" s="13">
        <f>VLOOKUP(D153,'[1]CFETS-CGT全量-英文版'!$E:$I,4,0)</f>
        <v>2024</v>
      </c>
      <c r="H153" s="16">
        <f>VLOOKUP(D153,'[1]CFETS-CGT全量-英文版'!$E:$I,5,0)</f>
        <v>5</v>
      </c>
      <c r="I153" s="15" t="s">
        <v>26</v>
      </c>
      <c r="J153" s="15" t="s">
        <v>45</v>
      </c>
    </row>
    <row r="154" spans="1:10" ht="13" x14ac:dyDescent="0.25">
      <c r="A154" s="13">
        <v>151</v>
      </c>
      <c r="B154" s="14" t="s">
        <v>1319</v>
      </c>
      <c r="C154" s="13" t="s">
        <v>1320</v>
      </c>
      <c r="D154" s="15" t="s">
        <v>1321</v>
      </c>
      <c r="E154" s="15" t="s">
        <v>24</v>
      </c>
      <c r="F154" s="15" t="s">
        <v>242</v>
      </c>
      <c r="G154" s="13">
        <f>VLOOKUP(D154,'[1]CFETS-CGT全量-英文版'!$E:$I,4,0)</f>
        <v>2024</v>
      </c>
      <c r="H154" s="16">
        <f>VLOOKUP(D154,'[1]CFETS-CGT全量-英文版'!$E:$I,5,0)</f>
        <v>25</v>
      </c>
      <c r="I154" s="15" t="s">
        <v>26</v>
      </c>
      <c r="J154" s="15" t="s">
        <v>45</v>
      </c>
    </row>
    <row r="155" spans="1:10" ht="13" x14ac:dyDescent="0.25">
      <c r="A155" s="13">
        <v>152</v>
      </c>
      <c r="B155" s="14">
        <v>132480171</v>
      </c>
      <c r="C155" s="13" t="s">
        <v>1322</v>
      </c>
      <c r="D155" s="15" t="s">
        <v>1323</v>
      </c>
      <c r="E155" s="15" t="s">
        <v>24</v>
      </c>
      <c r="F155" s="15" t="s">
        <v>91</v>
      </c>
      <c r="G155" s="13">
        <f>VLOOKUP(D155,'[1]CFETS-CGT全量-英文版'!$E:$I,4,0)</f>
        <v>2024</v>
      </c>
      <c r="H155" s="16">
        <f>VLOOKUP(D155,'[1]CFETS-CGT全量-英文版'!$E:$I,5,0)</f>
        <v>30</v>
      </c>
      <c r="I155" s="15" t="s">
        <v>26</v>
      </c>
      <c r="J155" s="15" t="s">
        <v>45</v>
      </c>
    </row>
    <row r="156" spans="1:10" ht="13" x14ac:dyDescent="0.25">
      <c r="A156" s="13">
        <v>153</v>
      </c>
      <c r="B156" s="14">
        <v>132480170</v>
      </c>
      <c r="C156" s="13" t="s">
        <v>1324</v>
      </c>
      <c r="D156" s="15" t="s">
        <v>1325</v>
      </c>
      <c r="E156" s="15" t="s">
        <v>24</v>
      </c>
      <c r="F156" s="15" t="s">
        <v>91</v>
      </c>
      <c r="G156" s="13">
        <f>VLOOKUP(D156,'[1]CFETS-CGT全量-英文版'!$E:$I,4,0)</f>
        <v>2024</v>
      </c>
      <c r="H156" s="16">
        <f>VLOOKUP(D156,'[1]CFETS-CGT全量-英文版'!$E:$I,5,0)</f>
        <v>20</v>
      </c>
      <c r="I156" s="15" t="s">
        <v>26</v>
      </c>
      <c r="J156" s="15" t="s">
        <v>45</v>
      </c>
    </row>
    <row r="157" spans="1:10" ht="13" x14ac:dyDescent="0.25">
      <c r="A157" s="13">
        <v>154</v>
      </c>
      <c r="B157" s="14">
        <v>132480169</v>
      </c>
      <c r="C157" s="13" t="s">
        <v>1326</v>
      </c>
      <c r="D157" s="15" t="s">
        <v>1327</v>
      </c>
      <c r="E157" s="15" t="s">
        <v>24</v>
      </c>
      <c r="F157" s="15" t="s">
        <v>91</v>
      </c>
      <c r="G157" s="13">
        <f>VLOOKUP(D157,'[1]CFETS-CGT全量-英文版'!$E:$I,4,0)</f>
        <v>2024</v>
      </c>
      <c r="H157" s="16">
        <f>VLOOKUP(D157,'[1]CFETS-CGT全量-英文版'!$E:$I,5,0)</f>
        <v>20</v>
      </c>
      <c r="I157" s="15" t="s">
        <v>26</v>
      </c>
      <c r="J157" s="15" t="s">
        <v>45</v>
      </c>
    </row>
    <row r="158" spans="1:10" ht="13" x14ac:dyDescent="0.25">
      <c r="A158" s="13">
        <v>155</v>
      </c>
      <c r="B158" s="14">
        <v>132400008</v>
      </c>
      <c r="C158" s="13" t="s">
        <v>1328</v>
      </c>
      <c r="D158" s="15" t="s">
        <v>1329</v>
      </c>
      <c r="E158" s="15" t="s">
        <v>24</v>
      </c>
      <c r="F158" s="15" t="s">
        <v>91</v>
      </c>
      <c r="G158" s="13">
        <f>VLOOKUP(D158,'[1]CFETS-CGT全量-英文版'!$E:$I,4,0)</f>
        <v>2024</v>
      </c>
      <c r="H158" s="16">
        <f>VLOOKUP(D158,'[1]CFETS-CGT全量-英文版'!$E:$I,5,0)</f>
        <v>20</v>
      </c>
      <c r="I158" s="15" t="s">
        <v>26</v>
      </c>
      <c r="J158" s="15" t="s">
        <v>45</v>
      </c>
    </row>
    <row r="159" spans="1:10" ht="13" x14ac:dyDescent="0.25">
      <c r="A159" s="13">
        <v>156</v>
      </c>
      <c r="B159" s="14">
        <v>132480167</v>
      </c>
      <c r="C159" s="13" t="s">
        <v>1330</v>
      </c>
      <c r="D159" s="15" t="s">
        <v>1331</v>
      </c>
      <c r="E159" s="15" t="s">
        <v>24</v>
      </c>
      <c r="F159" s="15" t="s">
        <v>1332</v>
      </c>
      <c r="G159" s="13">
        <f>VLOOKUP(D159,'[1]CFETS-CGT全量-英文版'!$E:$I,4,0)</f>
        <v>2024</v>
      </c>
      <c r="H159" s="16">
        <f>VLOOKUP(D159,'[1]CFETS-CGT全量-英文版'!$E:$I,5,0)</f>
        <v>5</v>
      </c>
      <c r="I159" s="15" t="s">
        <v>26</v>
      </c>
      <c r="J159" s="15" t="s">
        <v>45</v>
      </c>
    </row>
    <row r="160" spans="1:10" ht="13" x14ac:dyDescent="0.25">
      <c r="A160" s="13">
        <v>157</v>
      </c>
      <c r="B160" s="14">
        <v>132480165</v>
      </c>
      <c r="C160" s="13" t="s">
        <v>1333</v>
      </c>
      <c r="D160" s="15" t="s">
        <v>1334</v>
      </c>
      <c r="E160" s="15" t="s">
        <v>24</v>
      </c>
      <c r="F160" s="15" t="s">
        <v>1130</v>
      </c>
      <c r="G160" s="13">
        <f>VLOOKUP(D160,'[1]CFETS-CGT全量-英文版'!$E:$I,4,0)</f>
        <v>2024</v>
      </c>
      <c r="H160" s="16">
        <f>VLOOKUP(D160,'[1]CFETS-CGT全量-英文版'!$E:$I,5,0)</f>
        <v>5.5</v>
      </c>
      <c r="I160" s="15" t="s">
        <v>26</v>
      </c>
      <c r="J160" s="15" t="s">
        <v>45</v>
      </c>
    </row>
    <row r="161" spans="1:10" ht="13" customHeight="1" x14ac:dyDescent="0.25">
      <c r="A161" s="13">
        <v>158</v>
      </c>
      <c r="B161" s="14">
        <v>132480164</v>
      </c>
      <c r="C161" s="13" t="s">
        <v>1335</v>
      </c>
      <c r="D161" s="15" t="s">
        <v>1336</v>
      </c>
      <c r="E161" s="15" t="s">
        <v>24</v>
      </c>
      <c r="F161" s="15" t="s">
        <v>356</v>
      </c>
      <c r="G161" s="13">
        <f>VLOOKUP(D161,'[1]CFETS-CGT全量-英文版'!$E:$I,4,0)</f>
        <v>2024</v>
      </c>
      <c r="H161" s="16">
        <f>VLOOKUP(D161,'[1]CFETS-CGT全量-英文版'!$E:$I,5,0)</f>
        <v>4</v>
      </c>
      <c r="I161" s="15" t="s">
        <v>26</v>
      </c>
      <c r="J161" s="15" t="s">
        <v>45</v>
      </c>
    </row>
    <row r="162" spans="1:10" ht="13" customHeight="1" x14ac:dyDescent="0.25">
      <c r="A162" s="13">
        <v>159</v>
      </c>
      <c r="B162" s="14">
        <v>132480162</v>
      </c>
      <c r="C162" s="13" t="s">
        <v>1337</v>
      </c>
      <c r="D162" s="15" t="s">
        <v>1338</v>
      </c>
      <c r="E162" s="15" t="s">
        <v>24</v>
      </c>
      <c r="F162" s="15" t="s">
        <v>91</v>
      </c>
      <c r="G162" s="13">
        <f>VLOOKUP(D162,'[1]CFETS-CGT全量-英文版'!$E:$I,4,0)</f>
        <v>2024</v>
      </c>
      <c r="H162" s="16">
        <f>VLOOKUP(D162,'[1]CFETS-CGT全量-英文版'!$E:$I,5,0)</f>
        <v>20</v>
      </c>
      <c r="I162" s="15" t="s">
        <v>26</v>
      </c>
      <c r="J162" s="15" t="s">
        <v>45</v>
      </c>
    </row>
    <row r="163" spans="1:10" ht="13" customHeight="1" x14ac:dyDescent="0.25">
      <c r="A163" s="13">
        <v>160</v>
      </c>
      <c r="B163" s="14">
        <v>132580009</v>
      </c>
      <c r="C163" s="13" t="s">
        <v>1339</v>
      </c>
      <c r="D163" s="15" t="s">
        <v>1340</v>
      </c>
      <c r="E163" s="15" t="s">
        <v>24</v>
      </c>
      <c r="F163" s="15" t="s">
        <v>332</v>
      </c>
      <c r="G163" s="13">
        <f>VLOOKUP(D163,'[1]CFETS-CGT全量-英文版'!$E:$I,4,0)</f>
        <v>2025</v>
      </c>
      <c r="H163" s="16">
        <f>VLOOKUP(D163,'[1]CFETS-CGT全量-英文版'!$E:$I,5,0)</f>
        <v>10</v>
      </c>
      <c r="I163" s="15" t="s">
        <v>26</v>
      </c>
      <c r="J163" s="15" t="s">
        <v>45</v>
      </c>
    </row>
    <row r="164" spans="1:10" ht="13" customHeight="1" x14ac:dyDescent="0.25">
      <c r="A164" s="13">
        <v>161</v>
      </c>
      <c r="B164" s="14">
        <v>132580007</v>
      </c>
      <c r="C164" s="13" t="s">
        <v>1341</v>
      </c>
      <c r="D164" s="15" t="s">
        <v>1342</v>
      </c>
      <c r="E164" s="15" t="s">
        <v>24</v>
      </c>
      <c r="F164" s="15" t="s">
        <v>223</v>
      </c>
      <c r="G164" s="13">
        <f>VLOOKUP(D164,'[1]CFETS-CGT全量-英文版'!$E:$I,4,0)</f>
        <v>2025</v>
      </c>
      <c r="H164" s="16">
        <f>VLOOKUP(D164,'[1]CFETS-CGT全量-英文版'!$E:$I,5,0)</f>
        <v>28</v>
      </c>
      <c r="I164" s="15" t="s">
        <v>26</v>
      </c>
      <c r="J164" s="15" t="s">
        <v>45</v>
      </c>
    </row>
    <row r="165" spans="1:10" ht="13" customHeight="1" x14ac:dyDescent="0.25">
      <c r="A165" s="13">
        <v>162</v>
      </c>
      <c r="B165" s="14">
        <v>132580008</v>
      </c>
      <c r="C165" s="13" t="s">
        <v>1343</v>
      </c>
      <c r="D165" s="15" t="s">
        <v>1344</v>
      </c>
      <c r="E165" s="15" t="s">
        <v>24</v>
      </c>
      <c r="F165" s="15" t="s">
        <v>1130</v>
      </c>
      <c r="G165" s="13">
        <f>VLOOKUP(D165,'[1]CFETS-CGT全量-英文版'!$E:$I,4,0)</f>
        <v>2025</v>
      </c>
      <c r="H165" s="16">
        <f>VLOOKUP(D165,'[1]CFETS-CGT全量-英文版'!$E:$I,5,0)</f>
        <v>5</v>
      </c>
      <c r="I165" s="15" t="s">
        <v>26</v>
      </c>
      <c r="J165" s="15" t="s">
        <v>45</v>
      </c>
    </row>
    <row r="166" spans="1:10" ht="13" customHeight="1" x14ac:dyDescent="0.25">
      <c r="A166" s="13">
        <v>163</v>
      </c>
      <c r="B166" s="14">
        <v>132580002</v>
      </c>
      <c r="C166" s="13" t="s">
        <v>1345</v>
      </c>
      <c r="D166" s="15" t="s">
        <v>1346</v>
      </c>
      <c r="E166" s="15" t="s">
        <v>24</v>
      </c>
      <c r="F166" s="15" t="s">
        <v>1192</v>
      </c>
      <c r="G166" s="13">
        <f>VLOOKUP(D166,'[1]CFETS-CGT全量-英文版'!$E:$I,4,0)</f>
        <v>2025</v>
      </c>
      <c r="H166" s="16">
        <f>VLOOKUP(D166,'[1]CFETS-CGT全量-英文版'!$E:$I,5,0)</f>
        <v>3</v>
      </c>
      <c r="I166" s="15" t="s">
        <v>26</v>
      </c>
      <c r="J166" s="15" t="s">
        <v>45</v>
      </c>
    </row>
    <row r="167" spans="1:10" ht="13" customHeight="1" x14ac:dyDescent="0.25">
      <c r="A167" s="13">
        <v>164</v>
      </c>
      <c r="B167" s="14">
        <v>102580830</v>
      </c>
      <c r="C167" s="13" t="s">
        <v>1347</v>
      </c>
      <c r="D167" s="15" t="s">
        <v>1348</v>
      </c>
      <c r="E167" s="15" t="s">
        <v>24</v>
      </c>
      <c r="F167" s="15" t="s">
        <v>1349</v>
      </c>
      <c r="G167" s="13">
        <f>VLOOKUP(D167,'[1]CFETS-CGT全量-英文版'!$E:$I,4,0)</f>
        <v>2025</v>
      </c>
      <c r="H167" s="16">
        <f>VLOOKUP(D167,'[1]CFETS-CGT全量-英文版'!$E:$I,5,0)</f>
        <v>15</v>
      </c>
      <c r="I167" s="15" t="s">
        <v>26</v>
      </c>
      <c r="J167" s="15" t="s">
        <v>32</v>
      </c>
    </row>
    <row r="168" spans="1:10" ht="13" customHeight="1" x14ac:dyDescent="0.25">
      <c r="A168" s="13">
        <v>165</v>
      </c>
      <c r="B168" s="14">
        <v>102580717</v>
      </c>
      <c r="C168" s="13" t="s">
        <v>1350</v>
      </c>
      <c r="D168" s="15" t="s">
        <v>1351</v>
      </c>
      <c r="E168" s="15" t="s">
        <v>24</v>
      </c>
      <c r="F168" s="15" t="s">
        <v>399</v>
      </c>
      <c r="G168" s="13">
        <f>VLOOKUP(D168,'[1]CFETS-CGT全量-英文版'!$E:$I,4,0)</f>
        <v>2025</v>
      </c>
      <c r="H168" s="16">
        <f>VLOOKUP(D168,'[1]CFETS-CGT全量-英文版'!$E:$I,5,0)</f>
        <v>4</v>
      </c>
      <c r="I168" s="15" t="s">
        <v>26</v>
      </c>
      <c r="J168" s="15" t="s">
        <v>32</v>
      </c>
    </row>
    <row r="169" spans="1:10" ht="13" customHeight="1" x14ac:dyDescent="0.25">
      <c r="A169" s="13">
        <v>166</v>
      </c>
      <c r="B169" s="14">
        <v>132580018</v>
      </c>
      <c r="C169" s="13" t="s">
        <v>1352</v>
      </c>
      <c r="D169" s="15" t="s">
        <v>1353</v>
      </c>
      <c r="E169" s="15" t="s">
        <v>24</v>
      </c>
      <c r="F169" s="15" t="s">
        <v>280</v>
      </c>
      <c r="G169" s="13">
        <f>VLOOKUP(D169,'[1]CFETS-CGT全量-英文版'!$E:$I,4,0)</f>
        <v>2025</v>
      </c>
      <c r="H169" s="16">
        <f>VLOOKUP(D169,'[1]CFETS-CGT全量-英文版'!$E:$I,5,0)</f>
        <v>15</v>
      </c>
      <c r="I169" s="15" t="s">
        <v>26</v>
      </c>
      <c r="J169" s="15" t="s">
        <v>32</v>
      </c>
    </row>
    <row r="170" spans="1:10" ht="13" customHeight="1" x14ac:dyDescent="0.25">
      <c r="A170" s="13">
        <v>167</v>
      </c>
      <c r="B170" s="14">
        <v>132580014</v>
      </c>
      <c r="C170" s="13" t="s">
        <v>1354</v>
      </c>
      <c r="D170" s="15" t="s">
        <v>1355</v>
      </c>
      <c r="E170" s="15" t="s">
        <v>24</v>
      </c>
      <c r="F170" s="15" t="s">
        <v>209</v>
      </c>
      <c r="G170" s="13">
        <f>VLOOKUP(D170,'[1]CFETS-CGT全量-英文版'!$E:$I,4,0)</f>
        <v>2025</v>
      </c>
      <c r="H170" s="16">
        <f>VLOOKUP(D170,'[1]CFETS-CGT全量-英文版'!$E:$I,5,0)</f>
        <v>10</v>
      </c>
      <c r="I170" s="15" t="s">
        <v>26</v>
      </c>
      <c r="J170" s="15" t="s">
        <v>32</v>
      </c>
    </row>
    <row r="171" spans="1:10" ht="13" customHeight="1" x14ac:dyDescent="0.25">
      <c r="A171" s="13">
        <v>168</v>
      </c>
      <c r="B171" s="14">
        <v>132580013</v>
      </c>
      <c r="C171" s="13" t="s">
        <v>1356</v>
      </c>
      <c r="D171" s="15" t="s">
        <v>1357</v>
      </c>
      <c r="E171" s="15" t="s">
        <v>24</v>
      </c>
      <c r="F171" s="15" t="s">
        <v>405</v>
      </c>
      <c r="G171" s="13">
        <f>VLOOKUP(D171,'[1]CFETS-CGT全量-英文版'!$E:$I,4,0)</f>
        <v>2025</v>
      </c>
      <c r="H171" s="16">
        <f>VLOOKUP(D171,'[1]CFETS-CGT全量-英文版'!$E:$I,5,0)</f>
        <v>15</v>
      </c>
      <c r="I171" s="15" t="s">
        <v>26</v>
      </c>
      <c r="J171" s="15" t="s">
        <v>32</v>
      </c>
    </row>
    <row r="172" spans="1:10" ht="13" customHeight="1" x14ac:dyDescent="0.25">
      <c r="A172" s="13">
        <v>169</v>
      </c>
      <c r="B172" s="14">
        <v>102580531</v>
      </c>
      <c r="C172" s="13" t="s">
        <v>1358</v>
      </c>
      <c r="D172" s="15" t="s">
        <v>1359</v>
      </c>
      <c r="E172" s="15" t="s">
        <v>24</v>
      </c>
      <c r="F172" s="15" t="s">
        <v>162</v>
      </c>
      <c r="G172" s="13">
        <f>VLOOKUP(D172,'[1]CFETS-CGT全量-英文版'!$E:$I,4,0)</f>
        <v>2025</v>
      </c>
      <c r="H172" s="16">
        <f>VLOOKUP(D172,'[1]CFETS-CGT全量-英文版'!$E:$I,5,0)</f>
        <v>10</v>
      </c>
      <c r="I172" s="15" t="s">
        <v>26</v>
      </c>
      <c r="J172" s="15" t="s">
        <v>32</v>
      </c>
    </row>
    <row r="173" spans="1:10" ht="13" customHeight="1" x14ac:dyDescent="0.25">
      <c r="A173" s="13">
        <v>170</v>
      </c>
      <c r="B173" s="14" t="s">
        <v>1360</v>
      </c>
      <c r="C173" s="13" t="s">
        <v>1361</v>
      </c>
      <c r="D173" s="15" t="s">
        <v>1362</v>
      </c>
      <c r="E173" s="15" t="s">
        <v>194</v>
      </c>
      <c r="F173" s="15" t="s">
        <v>1363</v>
      </c>
      <c r="G173" s="13">
        <f>VLOOKUP(D173,'[1]CFETS-CGT全量-英文版'!$E:$I,4,0)</f>
        <v>2025</v>
      </c>
      <c r="H173" s="16">
        <f>VLOOKUP(D173,'[1]CFETS-CGT全量-英文版'!$E:$I,5,0)</f>
        <v>20</v>
      </c>
      <c r="I173" s="15" t="s">
        <v>26</v>
      </c>
      <c r="J173" s="15" t="s">
        <v>32</v>
      </c>
    </row>
    <row r="174" spans="1:10" ht="13" customHeight="1" x14ac:dyDescent="0.25">
      <c r="A174" s="13">
        <v>171</v>
      </c>
      <c r="B174" s="14">
        <v>102501252</v>
      </c>
      <c r="C174" s="13" t="s">
        <v>1364</v>
      </c>
      <c r="D174" s="15" t="s">
        <v>1365</v>
      </c>
      <c r="E174" s="15" t="s">
        <v>24</v>
      </c>
      <c r="F174" s="15" t="s">
        <v>1297</v>
      </c>
      <c r="G174" s="13">
        <f>VLOOKUP(D174,'[1]CFETS-CGT全量-英文版'!$E:$I,4,0)</f>
        <v>2025</v>
      </c>
      <c r="H174" s="16">
        <f>VLOOKUP(D174,'[1]CFETS-CGT全量-英文版'!$E:$I,5,0)</f>
        <v>5</v>
      </c>
      <c r="I174" s="15" t="s">
        <v>26</v>
      </c>
      <c r="J174" s="15" t="s">
        <v>32</v>
      </c>
    </row>
    <row r="175" spans="1:10" ht="13" customHeight="1" x14ac:dyDescent="0.25">
      <c r="A175" s="13">
        <v>172</v>
      </c>
      <c r="B175" s="14">
        <v>102501257</v>
      </c>
      <c r="C175" s="13" t="s">
        <v>1366</v>
      </c>
      <c r="D175" s="15" t="s">
        <v>1367</v>
      </c>
      <c r="E175" s="15" t="s">
        <v>24</v>
      </c>
      <c r="F175" s="15" t="s">
        <v>1368</v>
      </c>
      <c r="G175" s="13">
        <f>VLOOKUP(D175,'[1]CFETS-CGT全量-英文版'!$E:$I,4,0)</f>
        <v>2025</v>
      </c>
      <c r="H175" s="16">
        <f>VLOOKUP(D175,'[1]CFETS-CGT全量-英文版'!$E:$I,5,0)</f>
        <v>5</v>
      </c>
      <c r="I175" s="15" t="s">
        <v>26</v>
      </c>
      <c r="J175" s="15" t="s">
        <v>32</v>
      </c>
    </row>
    <row r="176" spans="1:10" ht="13" customHeight="1" x14ac:dyDescent="0.25">
      <c r="A176" s="13">
        <v>173</v>
      </c>
      <c r="B176" s="14">
        <v>132580024</v>
      </c>
      <c r="C176" s="13" t="s">
        <v>1369</v>
      </c>
      <c r="D176" s="15" t="s">
        <v>1370</v>
      </c>
      <c r="E176" s="15" t="s">
        <v>24</v>
      </c>
      <c r="F176" s="15" t="s">
        <v>405</v>
      </c>
      <c r="G176" s="13">
        <f>VLOOKUP(D176,'[1]CFETS-CGT全量-英文版'!$E:$I,4,0)</f>
        <v>2025</v>
      </c>
      <c r="H176" s="16">
        <f>VLOOKUP(D176,'[1]CFETS-CGT全量-英文版'!$E:$I,5,0)</f>
        <v>15</v>
      </c>
      <c r="I176" s="15" t="s">
        <v>26</v>
      </c>
      <c r="J176" s="15" t="s">
        <v>32</v>
      </c>
    </row>
    <row r="177" spans="1:10" ht="13" customHeight="1" x14ac:dyDescent="0.25">
      <c r="A177" s="13">
        <v>174</v>
      </c>
      <c r="B177" s="14">
        <v>132580025</v>
      </c>
      <c r="C177" s="13" t="s">
        <v>1371</v>
      </c>
      <c r="D177" s="15" t="s">
        <v>1372</v>
      </c>
      <c r="E177" s="15" t="s">
        <v>24</v>
      </c>
      <c r="F177" s="15" t="s">
        <v>356</v>
      </c>
      <c r="G177" s="13">
        <f>VLOOKUP(D177,'[1]CFETS-CGT全量-英文版'!$E:$I,4,0)</f>
        <v>2025</v>
      </c>
      <c r="H177" s="16">
        <f>VLOOKUP(D177,'[1]CFETS-CGT全量-英文版'!$E:$I,5,0)</f>
        <v>5</v>
      </c>
      <c r="I177" s="15" t="s">
        <v>26</v>
      </c>
      <c r="J177" s="15" t="s">
        <v>32</v>
      </c>
    </row>
    <row r="178" spans="1:10" ht="13" customHeight="1" x14ac:dyDescent="0.25">
      <c r="A178" s="13">
        <v>175</v>
      </c>
      <c r="B178" s="14">
        <v>132580023</v>
      </c>
      <c r="C178" s="13" t="s">
        <v>1373</v>
      </c>
      <c r="D178" s="15" t="s">
        <v>1374</v>
      </c>
      <c r="E178" s="15" t="s">
        <v>24</v>
      </c>
      <c r="F178" s="15" t="s">
        <v>293</v>
      </c>
      <c r="G178" s="13">
        <f>VLOOKUP(D178,'[1]CFETS-CGT全量-英文版'!$E:$I,4,0)</f>
        <v>2025</v>
      </c>
      <c r="H178" s="16">
        <f>VLOOKUP(D178,'[1]CFETS-CGT全量-英文版'!$E:$I,5,0)</f>
        <v>13</v>
      </c>
      <c r="I178" s="15" t="s">
        <v>26</v>
      </c>
      <c r="J178" s="15" t="s">
        <v>32</v>
      </c>
    </row>
    <row r="179" spans="1:10" ht="13" customHeight="1" x14ac:dyDescent="0.25">
      <c r="A179" s="13">
        <v>176</v>
      </c>
      <c r="B179" s="14">
        <v>102581122</v>
      </c>
      <c r="C179" s="13" t="s">
        <v>1375</v>
      </c>
      <c r="D179" s="15" t="s">
        <v>1376</v>
      </c>
      <c r="E179" s="15" t="s">
        <v>24</v>
      </c>
      <c r="F179" s="15" t="s">
        <v>1377</v>
      </c>
      <c r="G179" s="13">
        <f>VLOOKUP(D179,'[1]CFETS-CGT全量-英文版'!$E:$I,4,0)</f>
        <v>2025</v>
      </c>
      <c r="H179" s="16">
        <f>VLOOKUP(D179,'[1]CFETS-CGT全量-英文版'!$E:$I,5,0)</f>
        <v>0.5</v>
      </c>
      <c r="I179" s="15" t="s">
        <v>26</v>
      </c>
      <c r="J179" s="15" t="s">
        <v>32</v>
      </c>
    </row>
    <row r="180" spans="1:10" ht="13" customHeight="1" x14ac:dyDescent="0.25">
      <c r="A180" s="13">
        <v>177</v>
      </c>
      <c r="B180" s="14">
        <v>102581110</v>
      </c>
      <c r="C180" s="13" t="s">
        <v>1378</v>
      </c>
      <c r="D180" s="15" t="s">
        <v>1379</v>
      </c>
      <c r="E180" s="15" t="s">
        <v>24</v>
      </c>
      <c r="F180" s="15" t="s">
        <v>148</v>
      </c>
      <c r="G180" s="13">
        <f>VLOOKUP(D180,'[1]CFETS-CGT全量-英文版'!$E:$I,4,0)</f>
        <v>2025</v>
      </c>
      <c r="H180" s="16">
        <f>VLOOKUP(D180,'[1]CFETS-CGT全量-英文版'!$E:$I,5,0)</f>
        <v>9</v>
      </c>
      <c r="I180" s="15" t="s">
        <v>26</v>
      </c>
      <c r="J180" s="15" t="s">
        <v>32</v>
      </c>
    </row>
    <row r="181" spans="1:10" ht="13" customHeight="1" x14ac:dyDescent="0.25">
      <c r="A181" s="13">
        <v>178</v>
      </c>
      <c r="B181" s="14">
        <v>102581072</v>
      </c>
      <c r="C181" s="13" t="s">
        <v>1380</v>
      </c>
      <c r="D181" s="15" t="s">
        <v>1381</v>
      </c>
      <c r="E181" s="15" t="s">
        <v>24</v>
      </c>
      <c r="F181" s="15" t="s">
        <v>1382</v>
      </c>
      <c r="G181" s="13">
        <f>VLOOKUP(D181,'[1]CFETS-CGT全量-英文版'!$E:$I,4,0)</f>
        <v>2025</v>
      </c>
      <c r="H181" s="16">
        <f>VLOOKUP(D181,'[1]CFETS-CGT全量-英文版'!$E:$I,5,0)</f>
        <v>5.6</v>
      </c>
      <c r="I181" s="15" t="s">
        <v>26</v>
      </c>
      <c r="J181" s="15" t="s">
        <v>32</v>
      </c>
    </row>
    <row r="182" spans="1:10" ht="13" customHeight="1" x14ac:dyDescent="0.25">
      <c r="A182" s="13">
        <v>179</v>
      </c>
      <c r="B182" s="14">
        <v>132500011</v>
      </c>
      <c r="C182" s="13" t="s">
        <v>1383</v>
      </c>
      <c r="D182" s="15" t="s">
        <v>1384</v>
      </c>
      <c r="E182" s="15" t="s">
        <v>24</v>
      </c>
      <c r="F182" s="15" t="s">
        <v>1192</v>
      </c>
      <c r="G182" s="13">
        <f>VLOOKUP(D182,'[1]CFETS-CGT全量-英文版'!$E:$I,4,0)</f>
        <v>2025</v>
      </c>
      <c r="H182" s="16">
        <f>VLOOKUP(D182,'[1]CFETS-CGT全量-英文版'!$E:$I,5,0)</f>
        <v>3</v>
      </c>
      <c r="I182" s="15" t="s">
        <v>26</v>
      </c>
      <c r="J182" s="15" t="s">
        <v>32</v>
      </c>
    </row>
    <row r="183" spans="1:10" ht="13" customHeight="1" x14ac:dyDescent="0.25">
      <c r="A183" s="13">
        <v>180</v>
      </c>
      <c r="B183" s="14">
        <v>102501295</v>
      </c>
      <c r="C183" s="13" t="s">
        <v>1385</v>
      </c>
      <c r="D183" s="15" t="s">
        <v>1386</v>
      </c>
      <c r="E183" s="15" t="s">
        <v>24</v>
      </c>
      <c r="F183" s="15" t="s">
        <v>1174</v>
      </c>
      <c r="G183" s="13">
        <f>VLOOKUP(D183,'[1]CFETS-CGT全量-英文版'!$E:$I,4,0)</f>
        <v>2025</v>
      </c>
      <c r="H183" s="16">
        <f>VLOOKUP(D183,'[1]CFETS-CGT全量-英文版'!$E:$I,5,0)</f>
        <v>3</v>
      </c>
      <c r="I183" s="15" t="s">
        <v>26</v>
      </c>
      <c r="J183" s="46" t="s">
        <v>1744</v>
      </c>
    </row>
    <row r="184" spans="1:10" ht="13" customHeight="1" x14ac:dyDescent="0.25">
      <c r="A184" s="13">
        <v>181</v>
      </c>
      <c r="B184" s="14">
        <v>132580031</v>
      </c>
      <c r="C184" s="13" t="s">
        <v>1387</v>
      </c>
      <c r="D184" s="15" t="s">
        <v>1388</v>
      </c>
      <c r="E184" s="15" t="s">
        <v>24</v>
      </c>
      <c r="F184" s="15" t="s">
        <v>341</v>
      </c>
      <c r="G184" s="13">
        <f>VLOOKUP(D184,'[1]CFETS-CGT全量-英文版'!$E:$I,4,0)</f>
        <v>2025</v>
      </c>
      <c r="H184" s="16">
        <f>VLOOKUP(D184,'[1]CFETS-CGT全量-英文版'!$E:$I,5,0)</f>
        <v>18.64</v>
      </c>
      <c r="I184" s="15" t="s">
        <v>26</v>
      </c>
      <c r="J184" s="15" t="s">
        <v>32</v>
      </c>
    </row>
    <row r="185" spans="1:10" ht="13" customHeight="1" x14ac:dyDescent="0.25">
      <c r="A185" s="13">
        <v>182</v>
      </c>
      <c r="B185" s="14">
        <v>132580030</v>
      </c>
      <c r="C185" s="13" t="s">
        <v>1389</v>
      </c>
      <c r="D185" s="15" t="s">
        <v>1390</v>
      </c>
      <c r="E185" s="15" t="s">
        <v>24</v>
      </c>
      <c r="F185" s="15" t="s">
        <v>433</v>
      </c>
      <c r="G185" s="13">
        <f>VLOOKUP(D185,'[1]CFETS-CGT全量-英文版'!$E:$I,4,0)</f>
        <v>2025</v>
      </c>
      <c r="H185" s="16">
        <f>VLOOKUP(D185,'[1]CFETS-CGT全量-英文版'!$E:$I,5,0)</f>
        <v>20</v>
      </c>
      <c r="I185" s="15" t="s">
        <v>26</v>
      </c>
      <c r="J185" s="15" t="s">
        <v>32</v>
      </c>
    </row>
    <row r="186" spans="1:10" ht="13" customHeight="1" x14ac:dyDescent="0.25">
      <c r="A186" s="13">
        <v>183</v>
      </c>
      <c r="B186" s="14">
        <v>102581612</v>
      </c>
      <c r="C186" s="13" t="s">
        <v>1391</v>
      </c>
      <c r="D186" s="15" t="s">
        <v>1392</v>
      </c>
      <c r="E186" s="15" t="s">
        <v>24</v>
      </c>
      <c r="F186" s="15" t="s">
        <v>1393</v>
      </c>
      <c r="G186" s="13">
        <f>VLOOKUP(D186,'[1]CFETS-CGT全量-英文版'!$E:$I,4,0)</f>
        <v>2025</v>
      </c>
      <c r="H186" s="16">
        <f>VLOOKUP(D186,'[1]CFETS-CGT全量-英文版'!$E:$I,5,0)</f>
        <v>3</v>
      </c>
      <c r="I186" s="15" t="s">
        <v>26</v>
      </c>
      <c r="J186" s="15" t="s">
        <v>32</v>
      </c>
    </row>
    <row r="187" spans="1:10" ht="13" customHeight="1" x14ac:dyDescent="0.25">
      <c r="A187" s="13">
        <v>184</v>
      </c>
      <c r="B187" s="14">
        <v>132580033</v>
      </c>
      <c r="C187" s="13" t="s">
        <v>1394</v>
      </c>
      <c r="D187" s="15" t="s">
        <v>1395</v>
      </c>
      <c r="E187" s="15" t="s">
        <v>24</v>
      </c>
      <c r="F187" s="15" t="s">
        <v>1130</v>
      </c>
      <c r="G187" s="13">
        <f>VLOOKUP(D187,'[1]CFETS-CGT全量-英文版'!$E:$I,4,0)</f>
        <v>2025</v>
      </c>
      <c r="H187" s="16">
        <f>VLOOKUP(D187,'[1]CFETS-CGT全量-英文版'!$E:$I,5,0)</f>
        <v>4.5</v>
      </c>
      <c r="I187" s="15" t="s">
        <v>26</v>
      </c>
      <c r="J187" s="15" t="s">
        <v>32</v>
      </c>
    </row>
    <row r="188" spans="1:10" ht="13" customHeight="1" x14ac:dyDescent="0.25">
      <c r="A188" s="13">
        <v>185</v>
      </c>
      <c r="B188" s="14">
        <v>132580035</v>
      </c>
      <c r="C188" s="13" t="s">
        <v>1396</v>
      </c>
      <c r="D188" s="15" t="s">
        <v>1397</v>
      </c>
      <c r="E188" s="15" t="s">
        <v>24</v>
      </c>
      <c r="F188" s="15" t="s">
        <v>91</v>
      </c>
      <c r="G188" s="13">
        <f>VLOOKUP(D188,'[1]CFETS-CGT全量-英文版'!$E:$I,4,0)</f>
        <v>2025</v>
      </c>
      <c r="H188" s="16">
        <f>VLOOKUP(D188,'[1]CFETS-CGT全量-英文版'!$E:$I,5,0)</f>
        <v>25</v>
      </c>
      <c r="I188" s="15" t="s">
        <v>26</v>
      </c>
      <c r="J188" s="15" t="s">
        <v>32</v>
      </c>
    </row>
    <row r="189" spans="1:10" ht="13" customHeight="1" x14ac:dyDescent="0.25">
      <c r="A189" s="13">
        <v>186</v>
      </c>
      <c r="B189" s="14">
        <v>132580036</v>
      </c>
      <c r="C189" s="13" t="s">
        <v>1398</v>
      </c>
      <c r="D189" s="15" t="s">
        <v>1399</v>
      </c>
      <c r="E189" s="15" t="s">
        <v>24</v>
      </c>
      <c r="F189" s="15" t="s">
        <v>91</v>
      </c>
      <c r="G189" s="13">
        <f>VLOOKUP(D189,'[1]CFETS-CGT全量-英文版'!$E:$I,4,0)</f>
        <v>2025</v>
      </c>
      <c r="H189" s="16">
        <f>VLOOKUP(D189,'[1]CFETS-CGT全量-英文版'!$E:$I,5,0)</f>
        <v>25</v>
      </c>
      <c r="I189" s="15" t="s">
        <v>26</v>
      </c>
      <c r="J189" s="15" t="s">
        <v>32</v>
      </c>
    </row>
    <row r="190" spans="1:10" ht="13" customHeight="1" x14ac:dyDescent="0.25">
      <c r="A190" s="13">
        <v>187</v>
      </c>
      <c r="B190" s="14">
        <v>102581936</v>
      </c>
      <c r="C190" s="13" t="s">
        <v>1400</v>
      </c>
      <c r="D190" s="15" t="s">
        <v>1401</v>
      </c>
      <c r="E190" s="15" t="s">
        <v>24</v>
      </c>
      <c r="F190" s="15" t="s">
        <v>1402</v>
      </c>
      <c r="G190" s="13">
        <f>VLOOKUP(D190,'[1]CFETS-CGT全量-英文版'!$E:$I,4,0)</f>
        <v>2025</v>
      </c>
      <c r="H190" s="16">
        <f>VLOOKUP(D190,'[1]CFETS-CGT全量-英文版'!$E:$I,5,0)</f>
        <v>6.31</v>
      </c>
      <c r="I190" s="15" t="s">
        <v>26</v>
      </c>
      <c r="J190" s="15" t="s">
        <v>32</v>
      </c>
    </row>
    <row r="191" spans="1:10" ht="13" customHeight="1" x14ac:dyDescent="0.25">
      <c r="A191" s="13">
        <v>188</v>
      </c>
      <c r="B191" s="14">
        <v>102581950</v>
      </c>
      <c r="C191" s="13" t="s">
        <v>1403</v>
      </c>
      <c r="D191" s="15" t="s">
        <v>1404</v>
      </c>
      <c r="E191" s="15" t="s">
        <v>24</v>
      </c>
      <c r="F191" s="15" t="s">
        <v>1185</v>
      </c>
      <c r="G191" s="13">
        <f>VLOOKUP(D191,'[1]CFETS-CGT全量-英文版'!$E:$I,4,0)</f>
        <v>2025</v>
      </c>
      <c r="H191" s="16">
        <f>VLOOKUP(D191,'[1]CFETS-CGT全量-英文版'!$E:$I,5,0)</f>
        <v>5</v>
      </c>
      <c r="I191" s="15" t="s">
        <v>26</v>
      </c>
      <c r="J191" s="15" t="s">
        <v>32</v>
      </c>
    </row>
    <row r="192" spans="1:10" ht="13" customHeight="1" x14ac:dyDescent="0.25">
      <c r="A192" s="13">
        <v>189</v>
      </c>
      <c r="B192" s="14">
        <v>132580040</v>
      </c>
      <c r="C192" s="13" t="s">
        <v>1405</v>
      </c>
      <c r="D192" s="15" t="s">
        <v>1406</v>
      </c>
      <c r="E192" s="15" t="s">
        <v>24</v>
      </c>
      <c r="F192" s="15" t="s">
        <v>433</v>
      </c>
      <c r="G192" s="13">
        <f>VLOOKUP(D192,'[1]CFETS-CGT全量-英文版'!$E:$I,4,0)</f>
        <v>2025</v>
      </c>
      <c r="H192" s="16">
        <f>VLOOKUP(D192,'[1]CFETS-CGT全量-英文版'!$E:$I,5,0)</f>
        <v>20</v>
      </c>
      <c r="I192" s="15" t="s">
        <v>26</v>
      </c>
      <c r="J192" s="15" t="s">
        <v>32</v>
      </c>
    </row>
    <row r="193" spans="1:10" ht="13" customHeight="1" x14ac:dyDescent="0.25">
      <c r="A193" s="13">
        <v>190</v>
      </c>
      <c r="B193" s="14">
        <v>102501218</v>
      </c>
      <c r="C193" s="13" t="s">
        <v>1407</v>
      </c>
      <c r="D193" s="15" t="s">
        <v>1408</v>
      </c>
      <c r="E193" s="15" t="s">
        <v>24</v>
      </c>
      <c r="F193" s="15" t="s">
        <v>1409</v>
      </c>
      <c r="G193" s="13">
        <f>VLOOKUP(D193,'[1]CFETS-CGT全量-英文版'!$E:$I,4,0)</f>
        <v>2025</v>
      </c>
      <c r="H193" s="16">
        <f>VLOOKUP(D193,'[1]CFETS-CGT全量-英文版'!$E:$I,5,0)</f>
        <v>5</v>
      </c>
      <c r="I193" s="15" t="s">
        <v>26</v>
      </c>
      <c r="J193" s="15" t="s">
        <v>27</v>
      </c>
    </row>
    <row r="194" spans="1:10" ht="13" customHeight="1" x14ac:dyDescent="0.25">
      <c r="A194" s="13">
        <v>191</v>
      </c>
      <c r="B194" s="14">
        <v>132580041</v>
      </c>
      <c r="C194" s="13" t="s">
        <v>1410</v>
      </c>
      <c r="D194" s="15" t="s">
        <v>1411</v>
      </c>
      <c r="E194" s="15" t="s">
        <v>24</v>
      </c>
      <c r="F194" s="15" t="s">
        <v>332</v>
      </c>
      <c r="G194" s="13">
        <f>VLOOKUP(D194,'[1]CFETS-CGT全量-英文版'!$E:$I,4,0)</f>
        <v>2025</v>
      </c>
      <c r="H194" s="16">
        <f>VLOOKUP(D194,'[1]CFETS-CGT全量-英文版'!$E:$I,5,0)</f>
        <v>5.3</v>
      </c>
      <c r="I194" s="15" t="s">
        <v>26</v>
      </c>
      <c r="J194" s="15" t="s">
        <v>27</v>
      </c>
    </row>
    <row r="195" spans="1:10" ht="13" customHeight="1" x14ac:dyDescent="0.25">
      <c r="A195" s="13">
        <v>192</v>
      </c>
      <c r="B195" s="14">
        <v>102582071</v>
      </c>
      <c r="C195" s="13" t="s">
        <v>1412</v>
      </c>
      <c r="D195" s="15" t="s">
        <v>1413</v>
      </c>
      <c r="E195" s="15" t="s">
        <v>24</v>
      </c>
      <c r="F195" s="15" t="s">
        <v>1414</v>
      </c>
      <c r="G195" s="13">
        <f>VLOOKUP(D195,'[1]CFETS-CGT全量-英文版'!$E:$I,4,0)</f>
        <v>2025</v>
      </c>
      <c r="H195" s="16">
        <f>VLOOKUP(D195,'[1]CFETS-CGT全量-英文版'!$E:$I,5,0)</f>
        <v>5</v>
      </c>
      <c r="I195" s="15" t="s">
        <v>26</v>
      </c>
      <c r="J195" s="15" t="s">
        <v>27</v>
      </c>
    </row>
    <row r="196" spans="1:10" ht="13" customHeight="1" x14ac:dyDescent="0.25">
      <c r="A196" s="13">
        <v>193</v>
      </c>
      <c r="B196" s="14">
        <v>132580042</v>
      </c>
      <c r="C196" s="13" t="s">
        <v>1415</v>
      </c>
      <c r="D196" s="15" t="s">
        <v>1416</v>
      </c>
      <c r="E196" s="15" t="s">
        <v>24</v>
      </c>
      <c r="F196" s="15" t="s">
        <v>242</v>
      </c>
      <c r="G196" s="13">
        <f>VLOOKUP(D196,'[1]CFETS-CGT全量-英文版'!$E:$I,4,0)</f>
        <v>2025</v>
      </c>
      <c r="H196" s="16">
        <f>VLOOKUP(D196,'[1]CFETS-CGT全量-英文版'!$E:$I,5,0)</f>
        <v>15</v>
      </c>
      <c r="I196" s="15" t="s">
        <v>26</v>
      </c>
      <c r="J196" s="15" t="s">
        <v>27</v>
      </c>
    </row>
    <row r="197" spans="1:10" ht="13" customHeight="1" x14ac:dyDescent="0.25">
      <c r="A197" s="13">
        <v>194</v>
      </c>
      <c r="B197" s="14">
        <v>102582081</v>
      </c>
      <c r="C197" s="13" t="s">
        <v>1417</v>
      </c>
      <c r="D197" s="15" t="s">
        <v>1418</v>
      </c>
      <c r="E197" s="15" t="s">
        <v>24</v>
      </c>
      <c r="F197" s="15" t="s">
        <v>49</v>
      </c>
      <c r="G197" s="13">
        <f>VLOOKUP(D197,'[1]CFETS-CGT全量-英文版'!$E:$I,4,0)</f>
        <v>2025</v>
      </c>
      <c r="H197" s="16">
        <f>VLOOKUP(D197,'[1]CFETS-CGT全量-英文版'!$E:$I,5,0)</f>
        <v>6</v>
      </c>
      <c r="I197" s="15" t="s">
        <v>26</v>
      </c>
      <c r="J197" s="15" t="s">
        <v>27</v>
      </c>
    </row>
    <row r="198" spans="1:10" ht="13" customHeight="1" x14ac:dyDescent="0.25">
      <c r="A198" s="13">
        <v>195</v>
      </c>
      <c r="B198" s="14">
        <v>102582082</v>
      </c>
      <c r="C198" s="13" t="s">
        <v>1419</v>
      </c>
      <c r="D198" s="15" t="s">
        <v>1420</v>
      </c>
      <c r="E198" s="15" t="s">
        <v>24</v>
      </c>
      <c r="F198" s="15" t="s">
        <v>49</v>
      </c>
      <c r="G198" s="13">
        <f>VLOOKUP(D198,'[1]CFETS-CGT全量-英文版'!$E:$I,4,0)</f>
        <v>2025</v>
      </c>
      <c r="H198" s="16">
        <f>VLOOKUP(D198,'[1]CFETS-CGT全量-英文版'!$E:$I,5,0)</f>
        <v>4</v>
      </c>
      <c r="I198" s="15" t="s">
        <v>26</v>
      </c>
      <c r="J198" s="15" t="s">
        <v>27</v>
      </c>
    </row>
    <row r="199" spans="1:10" ht="13" customHeight="1" x14ac:dyDescent="0.25">
      <c r="A199" s="13">
        <v>196</v>
      </c>
      <c r="B199" s="14">
        <v>102582101</v>
      </c>
      <c r="C199" s="13" t="s">
        <v>1421</v>
      </c>
      <c r="D199" s="15" t="s">
        <v>1422</v>
      </c>
      <c r="E199" s="15" t="s">
        <v>24</v>
      </c>
      <c r="F199" s="15" t="s">
        <v>162</v>
      </c>
      <c r="G199" s="13">
        <f>VLOOKUP(D199,'[1]CFETS-CGT全量-英文版'!$E:$I,4,0)</f>
        <v>2025</v>
      </c>
      <c r="H199" s="16">
        <f>VLOOKUP(D199,'[1]CFETS-CGT全量-英文版'!$E:$I,5,0)</f>
        <v>10</v>
      </c>
      <c r="I199" s="15" t="s">
        <v>26</v>
      </c>
      <c r="J199" s="15" t="s">
        <v>27</v>
      </c>
    </row>
    <row r="200" spans="1:10" ht="13" customHeight="1" x14ac:dyDescent="0.25">
      <c r="A200" s="13">
        <v>197</v>
      </c>
      <c r="B200" s="14">
        <v>132580043</v>
      </c>
      <c r="C200" s="13" t="s">
        <v>1423</v>
      </c>
      <c r="D200" s="15" t="s">
        <v>1424</v>
      </c>
      <c r="E200" s="15" t="s">
        <v>24</v>
      </c>
      <c r="F200" s="15" t="s">
        <v>293</v>
      </c>
      <c r="G200" s="13">
        <f>VLOOKUP(D200,'[1]CFETS-CGT全量-英文版'!$E:$I,4,0)</f>
        <v>2025</v>
      </c>
      <c r="H200" s="16">
        <f>VLOOKUP(D200,'[1]CFETS-CGT全量-英文版'!$E:$I,5,0)</f>
        <v>10</v>
      </c>
      <c r="I200" s="15" t="s">
        <v>26</v>
      </c>
      <c r="J200" s="15" t="s">
        <v>27</v>
      </c>
    </row>
    <row r="201" spans="1:10" ht="13" customHeight="1" x14ac:dyDescent="0.25">
      <c r="A201" s="13">
        <v>198</v>
      </c>
      <c r="B201" s="14">
        <v>102501368</v>
      </c>
      <c r="C201" s="13" t="s">
        <v>1425</v>
      </c>
      <c r="D201" s="15" t="s">
        <v>1426</v>
      </c>
      <c r="E201" s="15" t="s">
        <v>24</v>
      </c>
      <c r="F201" s="15" t="s">
        <v>1297</v>
      </c>
      <c r="G201" s="13">
        <f>VLOOKUP(D201,'[1]CFETS-CGT全量-英文版'!$E:$I,4,0)</f>
        <v>2025</v>
      </c>
      <c r="H201" s="16">
        <f>VLOOKUP(D201,'[1]CFETS-CGT全量-英文版'!$E:$I,5,0)</f>
        <v>10</v>
      </c>
      <c r="I201" s="15" t="s">
        <v>26</v>
      </c>
      <c r="J201" s="15" t="s">
        <v>27</v>
      </c>
    </row>
    <row r="202" spans="1:10" ht="13" customHeight="1" x14ac:dyDescent="0.25">
      <c r="A202" s="13">
        <v>199</v>
      </c>
      <c r="B202" s="14">
        <v>102582153</v>
      </c>
      <c r="C202" s="13" t="s">
        <v>1427</v>
      </c>
      <c r="D202" s="15" t="s">
        <v>1428</v>
      </c>
      <c r="E202" s="15" t="s">
        <v>24</v>
      </c>
      <c r="F202" s="15" t="s">
        <v>390</v>
      </c>
      <c r="G202" s="13">
        <f>VLOOKUP(D202,'[1]CFETS-CGT全量-英文版'!$E:$I,4,0)</f>
        <v>2025</v>
      </c>
      <c r="H202" s="16">
        <f>VLOOKUP(D202,'[1]CFETS-CGT全量-英文版'!$E:$I,5,0)</f>
        <v>2.5</v>
      </c>
      <c r="I202" s="15" t="s">
        <v>26</v>
      </c>
      <c r="J202" s="15" t="s">
        <v>27</v>
      </c>
    </row>
    <row r="203" spans="1:10" ht="13" customHeight="1" x14ac:dyDescent="0.25">
      <c r="A203" s="13">
        <v>200</v>
      </c>
      <c r="B203" s="14">
        <v>102582154</v>
      </c>
      <c r="C203" s="13" t="s">
        <v>1429</v>
      </c>
      <c r="D203" s="15" t="s">
        <v>1430</v>
      </c>
      <c r="E203" s="15" t="s">
        <v>24</v>
      </c>
      <c r="F203" s="15" t="s">
        <v>390</v>
      </c>
      <c r="G203" s="13">
        <f>VLOOKUP(D203,'[1]CFETS-CGT全量-英文版'!$E:$I,4,0)</f>
        <v>2025</v>
      </c>
      <c r="H203" s="16">
        <f>VLOOKUP(D203,'[1]CFETS-CGT全量-英文版'!$E:$I,5,0)</f>
        <v>2.5</v>
      </c>
      <c r="I203" s="15" t="s">
        <v>26</v>
      </c>
      <c r="J203" s="15" t="s">
        <v>27</v>
      </c>
    </row>
    <row r="204" spans="1:10" ht="13" customHeight="1" x14ac:dyDescent="0.25">
      <c r="A204" s="13">
        <v>201</v>
      </c>
      <c r="B204" s="14">
        <v>132500016</v>
      </c>
      <c r="C204" s="13" t="s">
        <v>1431</v>
      </c>
      <c r="D204" s="15" t="s">
        <v>1432</v>
      </c>
      <c r="E204" s="15" t="s">
        <v>24</v>
      </c>
      <c r="F204" s="15" t="s">
        <v>1192</v>
      </c>
      <c r="G204" s="13">
        <f>VLOOKUP(D204,'[1]CFETS-CGT全量-英文版'!$E:$I,4,0)</f>
        <v>2025</v>
      </c>
      <c r="H204" s="16">
        <f>VLOOKUP(D204,'[1]CFETS-CGT全量-英文版'!$E:$I,5,0)</f>
        <v>5</v>
      </c>
      <c r="I204" s="15" t="s">
        <v>26</v>
      </c>
      <c r="J204" s="15" t="s">
        <v>27</v>
      </c>
    </row>
    <row r="205" spans="1:10" ht="13" customHeight="1" x14ac:dyDescent="0.25">
      <c r="A205" s="13">
        <v>202</v>
      </c>
      <c r="B205" s="14">
        <v>132580051</v>
      </c>
      <c r="C205" s="13" t="s">
        <v>1433</v>
      </c>
      <c r="D205" s="15" t="s">
        <v>1434</v>
      </c>
      <c r="E205" s="15" t="s">
        <v>24</v>
      </c>
      <c r="F205" s="15" t="s">
        <v>1435</v>
      </c>
      <c r="G205" s="13">
        <f>VLOOKUP(D205,'[1]CFETS-CGT全量-英文版'!$E:$I,4,0)</f>
        <v>2025</v>
      </c>
      <c r="H205" s="16">
        <f>VLOOKUP(D205,'[1]CFETS-CGT全量-英文版'!$E:$I,5,0)</f>
        <v>10.199999999999999</v>
      </c>
      <c r="I205" s="15" t="s">
        <v>26</v>
      </c>
      <c r="J205" s="15" t="s">
        <v>27</v>
      </c>
    </row>
    <row r="206" spans="1:10" ht="13" customHeight="1" x14ac:dyDescent="0.25">
      <c r="A206" s="13">
        <v>203</v>
      </c>
      <c r="B206" s="14">
        <v>132580065</v>
      </c>
      <c r="C206" s="13" t="s">
        <v>1436</v>
      </c>
      <c r="D206" s="15" t="s">
        <v>1437</v>
      </c>
      <c r="E206" s="15" t="s">
        <v>24</v>
      </c>
      <c r="F206" s="15" t="s">
        <v>209</v>
      </c>
      <c r="G206" s="13">
        <f>VLOOKUP(D206,'[1]CFETS-CGT全量-英文版'!$E:$I,4,0)</f>
        <v>2025</v>
      </c>
      <c r="H206" s="16">
        <f>VLOOKUP(D206,'[1]CFETS-CGT全量-英文版'!$E:$I,5,0)</f>
        <v>10</v>
      </c>
      <c r="I206" s="15" t="s">
        <v>26</v>
      </c>
      <c r="J206" s="15" t="s">
        <v>27</v>
      </c>
    </row>
    <row r="207" spans="1:10" ht="13" customHeight="1" x14ac:dyDescent="0.25">
      <c r="A207" s="13">
        <v>204</v>
      </c>
      <c r="B207" s="14">
        <v>102501424</v>
      </c>
      <c r="C207" s="13" t="s">
        <v>1438</v>
      </c>
      <c r="D207" s="15" t="s">
        <v>1439</v>
      </c>
      <c r="E207" s="15" t="s">
        <v>24</v>
      </c>
      <c r="F207" s="15" t="s">
        <v>1174</v>
      </c>
      <c r="G207" s="13">
        <f>VLOOKUP(D207,'[1]CFETS-CGT全量-英文版'!$E:$I,4,0)</f>
        <v>2025</v>
      </c>
      <c r="H207" s="16">
        <f>VLOOKUP(D207,'[1]CFETS-CGT全量-英文版'!$E:$I,5,0)</f>
        <v>3</v>
      </c>
      <c r="I207" s="15" t="s">
        <v>26</v>
      </c>
      <c r="J207" s="15" t="s">
        <v>27</v>
      </c>
    </row>
    <row r="208" spans="1:10" ht="13" customHeight="1" x14ac:dyDescent="0.25">
      <c r="A208" s="13">
        <v>205</v>
      </c>
      <c r="B208" s="14">
        <v>132580062</v>
      </c>
      <c r="C208" s="13" t="s">
        <v>1440</v>
      </c>
      <c r="D208" s="15" t="s">
        <v>1441</v>
      </c>
      <c r="E208" s="15" t="s">
        <v>24</v>
      </c>
      <c r="F208" s="15" t="s">
        <v>153</v>
      </c>
      <c r="G208" s="13">
        <f>VLOOKUP(D208,'[1]CFETS-CGT全量-英文版'!$E:$I,4,0)</f>
        <v>2025</v>
      </c>
      <c r="H208" s="16">
        <f>VLOOKUP(D208,'[1]CFETS-CGT全量-英文版'!$E:$I,5,0)</f>
        <v>10</v>
      </c>
      <c r="I208" s="15" t="s">
        <v>26</v>
      </c>
      <c r="J208" s="15" t="s">
        <v>27</v>
      </c>
    </row>
    <row r="209" spans="1:10" ht="13" customHeight="1" x14ac:dyDescent="0.25">
      <c r="A209" s="13">
        <v>206</v>
      </c>
      <c r="B209" s="14">
        <v>132580061</v>
      </c>
      <c r="C209" s="13" t="s">
        <v>1442</v>
      </c>
      <c r="D209" s="15" t="s">
        <v>1443</v>
      </c>
      <c r="E209" s="15" t="s">
        <v>24</v>
      </c>
      <c r="F209" s="15" t="s">
        <v>1444</v>
      </c>
      <c r="G209" s="13">
        <f>VLOOKUP(D209,'[1]CFETS-CGT全量-英文版'!$E:$I,4,0)</f>
        <v>2025</v>
      </c>
      <c r="H209" s="16">
        <f>VLOOKUP(D209,'[1]CFETS-CGT全量-英文版'!$E:$I,5,0)</f>
        <v>15</v>
      </c>
      <c r="I209" s="15" t="s">
        <v>26</v>
      </c>
      <c r="J209" s="15" t="s">
        <v>27</v>
      </c>
    </row>
    <row r="210" spans="1:10" ht="13" customHeight="1" x14ac:dyDescent="0.25">
      <c r="A210" s="13">
        <v>207</v>
      </c>
      <c r="B210" s="14">
        <v>102582586</v>
      </c>
      <c r="C210" s="13" t="s">
        <v>1445</v>
      </c>
      <c r="D210" s="15" t="s">
        <v>1446</v>
      </c>
      <c r="E210" s="15" t="s">
        <v>24</v>
      </c>
      <c r="F210" s="15" t="s">
        <v>1185</v>
      </c>
      <c r="G210" s="13">
        <f>VLOOKUP(D210,'[1]CFETS-CGT全量-英文版'!$E:$I,4,0)</f>
        <v>2025</v>
      </c>
      <c r="H210" s="16">
        <f>VLOOKUP(D210,'[1]CFETS-CGT全量-英文版'!$E:$I,5,0)</f>
        <v>5</v>
      </c>
      <c r="I210" s="15" t="s">
        <v>26</v>
      </c>
      <c r="J210" s="15" t="s">
        <v>27</v>
      </c>
    </row>
    <row r="211" spans="1:10" ht="13" customHeight="1" x14ac:dyDescent="0.25">
      <c r="A211" s="13">
        <v>208</v>
      </c>
      <c r="B211" s="14">
        <v>132580059</v>
      </c>
      <c r="C211" s="13" t="s">
        <v>1447</v>
      </c>
      <c r="D211" s="15" t="s">
        <v>1448</v>
      </c>
      <c r="E211" s="15" t="s">
        <v>24</v>
      </c>
      <c r="F211" s="15" t="s">
        <v>293</v>
      </c>
      <c r="G211" s="13">
        <f>VLOOKUP(D211,'[1]CFETS-CGT全量-英文版'!$E:$I,4,0)</f>
        <v>2025</v>
      </c>
      <c r="H211" s="16">
        <f>VLOOKUP(D211,'[1]CFETS-CGT全量-英文版'!$E:$I,5,0)</f>
        <v>7</v>
      </c>
      <c r="I211" s="15" t="s">
        <v>26</v>
      </c>
      <c r="J211" s="15" t="s">
        <v>27</v>
      </c>
    </row>
    <row r="212" spans="1:10" ht="13" customHeight="1" x14ac:dyDescent="0.25">
      <c r="A212" s="13">
        <v>209</v>
      </c>
      <c r="B212" s="14">
        <v>132580057</v>
      </c>
      <c r="C212" s="13" t="s">
        <v>1449</v>
      </c>
      <c r="D212" s="15" t="s">
        <v>1450</v>
      </c>
      <c r="E212" s="15" t="s">
        <v>24</v>
      </c>
      <c r="F212" s="15" t="s">
        <v>91</v>
      </c>
      <c r="G212" s="13">
        <f>VLOOKUP(D212,'[1]CFETS-CGT全量-英文版'!$E:$I,4,0)</f>
        <v>2025</v>
      </c>
      <c r="H212" s="16">
        <f>VLOOKUP(D212,'[1]CFETS-CGT全量-英文版'!$E:$I,5,0)</f>
        <v>20</v>
      </c>
      <c r="I212" s="15" t="s">
        <v>26</v>
      </c>
      <c r="J212" s="15" t="s">
        <v>27</v>
      </c>
    </row>
    <row r="213" spans="1:10" ht="13" customHeight="1" x14ac:dyDescent="0.25">
      <c r="A213" s="13">
        <v>210</v>
      </c>
      <c r="B213" s="14">
        <v>102582498</v>
      </c>
      <c r="C213" s="13" t="s">
        <v>1451</v>
      </c>
      <c r="D213" s="15" t="s">
        <v>1452</v>
      </c>
      <c r="E213" s="15" t="s">
        <v>24</v>
      </c>
      <c r="F213" s="15" t="s">
        <v>1349</v>
      </c>
      <c r="G213" s="13">
        <f>VLOOKUP(D213,'[1]CFETS-CGT全量-英文版'!$E:$I,4,0)</f>
        <v>2025</v>
      </c>
      <c r="H213" s="16">
        <f>VLOOKUP(D213,'[1]CFETS-CGT全量-英文版'!$E:$I,5,0)</f>
        <v>20</v>
      </c>
      <c r="I213" s="15" t="s">
        <v>26</v>
      </c>
      <c r="J213" s="15" t="s">
        <v>27</v>
      </c>
    </row>
    <row r="214" spans="1:10" ht="13" customHeight="1" x14ac:dyDescent="0.25">
      <c r="A214" s="13">
        <v>211</v>
      </c>
      <c r="B214" s="14">
        <v>132580056</v>
      </c>
      <c r="C214" s="13" t="s">
        <v>1453</v>
      </c>
      <c r="D214" s="15" t="s">
        <v>1454</v>
      </c>
      <c r="E214" s="15" t="s">
        <v>24</v>
      </c>
      <c r="F214" s="15" t="s">
        <v>91</v>
      </c>
      <c r="G214" s="13">
        <f>VLOOKUP(D214,'[1]CFETS-CGT全量-英文版'!$E:$I,4,0)</f>
        <v>2025</v>
      </c>
      <c r="H214" s="16">
        <f>VLOOKUP(D214,'[1]CFETS-CGT全量-英文版'!$E:$I,5,0)</f>
        <v>20</v>
      </c>
      <c r="I214" s="15" t="s">
        <v>26</v>
      </c>
      <c r="J214" s="15" t="s">
        <v>27</v>
      </c>
    </row>
    <row r="215" spans="1:10" ht="13" customHeight="1" x14ac:dyDescent="0.25">
      <c r="A215" s="13">
        <v>212</v>
      </c>
      <c r="B215" s="14">
        <v>132580055</v>
      </c>
      <c r="C215" s="13" t="s">
        <v>1455</v>
      </c>
      <c r="D215" s="15" t="s">
        <v>1456</v>
      </c>
      <c r="E215" s="15" t="s">
        <v>24</v>
      </c>
      <c r="F215" s="15" t="s">
        <v>280</v>
      </c>
      <c r="G215" s="13">
        <f>VLOOKUP(D215,'[1]CFETS-CGT全量-英文版'!$E:$I,4,0)</f>
        <v>2025</v>
      </c>
      <c r="H215" s="16">
        <f>VLOOKUP(D215,'[1]CFETS-CGT全量-英文版'!$E:$I,5,0)</f>
        <v>10</v>
      </c>
      <c r="I215" s="15" t="s">
        <v>26</v>
      </c>
      <c r="J215" s="15" t="s">
        <v>27</v>
      </c>
    </row>
    <row r="216" spans="1:10" ht="13" customHeight="1" x14ac:dyDescent="0.25">
      <c r="A216" s="13">
        <v>213</v>
      </c>
      <c r="B216" s="14">
        <v>102582366</v>
      </c>
      <c r="C216" s="13" t="s">
        <v>1457</v>
      </c>
      <c r="D216" s="15" t="s">
        <v>1458</v>
      </c>
      <c r="E216" s="15" t="s">
        <v>24</v>
      </c>
      <c r="F216" s="15" t="s">
        <v>162</v>
      </c>
      <c r="G216" s="13">
        <f>VLOOKUP(D216,'[1]CFETS-CGT全量-英文版'!$E:$I,4,0)</f>
        <v>2025</v>
      </c>
      <c r="H216" s="16">
        <f>VLOOKUP(D216,'[1]CFETS-CGT全量-英文版'!$E:$I,5,0)</f>
        <v>10</v>
      </c>
      <c r="I216" s="15" t="s">
        <v>26</v>
      </c>
      <c r="J216" s="15" t="s">
        <v>27</v>
      </c>
    </row>
    <row r="217" spans="1:10" ht="13" customHeight="1" x14ac:dyDescent="0.25">
      <c r="A217" s="13">
        <v>214</v>
      </c>
      <c r="B217" s="14">
        <v>132580054</v>
      </c>
      <c r="C217" s="13" t="s">
        <v>1459</v>
      </c>
      <c r="D217" s="15" t="s">
        <v>1460</v>
      </c>
      <c r="E217" s="15" t="s">
        <v>24</v>
      </c>
      <c r="F217" s="15" t="s">
        <v>356</v>
      </c>
      <c r="G217" s="13">
        <f>VLOOKUP(D217,'[1]CFETS-CGT全量-英文版'!$E:$I,4,0)</f>
        <v>2025</v>
      </c>
      <c r="H217" s="16">
        <f>VLOOKUP(D217,'[1]CFETS-CGT全量-英文版'!$E:$I,5,0)</f>
        <v>5</v>
      </c>
      <c r="I217" s="15" t="s">
        <v>26</v>
      </c>
      <c r="J217" s="15" t="s">
        <v>27</v>
      </c>
    </row>
    <row r="218" spans="1:10" ht="13" customHeight="1" x14ac:dyDescent="0.25">
      <c r="A218" s="13">
        <v>215</v>
      </c>
      <c r="B218" s="14">
        <v>102501375</v>
      </c>
      <c r="C218" s="13" t="s">
        <v>1462</v>
      </c>
      <c r="D218" s="15" t="s">
        <v>1463</v>
      </c>
      <c r="E218" s="15" t="s">
        <v>24</v>
      </c>
      <c r="F218" s="15" t="s">
        <v>1174</v>
      </c>
      <c r="G218" s="13">
        <f>VLOOKUP(D218,'[1]CFETS-CGT全量-英文版'!$E:$I,4,0)</f>
        <v>2025</v>
      </c>
      <c r="H218" s="16">
        <f>VLOOKUP(D218,'[1]CFETS-CGT全量-英文版'!$E:$I,5,0)</f>
        <v>5</v>
      </c>
      <c r="I218" s="15" t="s">
        <v>26</v>
      </c>
      <c r="J218" s="15" t="s">
        <v>27</v>
      </c>
    </row>
    <row r="219" spans="1:10" ht="13" customHeight="1" x14ac:dyDescent="0.25">
      <c r="A219" s="13">
        <v>216</v>
      </c>
      <c r="B219" s="14">
        <v>2522024</v>
      </c>
      <c r="C219" s="13" t="s">
        <v>1464</v>
      </c>
      <c r="D219" s="15" t="s">
        <v>1465</v>
      </c>
      <c r="E219" s="15" t="s">
        <v>194</v>
      </c>
      <c r="F219" s="15" t="s">
        <v>1466</v>
      </c>
      <c r="G219" s="13">
        <v>2025</v>
      </c>
      <c r="H219" s="16">
        <v>15</v>
      </c>
      <c r="I219" s="15" t="s">
        <v>26</v>
      </c>
      <c r="J219" s="15" t="s">
        <v>27</v>
      </c>
    </row>
    <row r="220" spans="1:10" ht="13" customHeight="1" x14ac:dyDescent="0.25">
      <c r="A220" s="13">
        <v>217</v>
      </c>
      <c r="B220" s="14">
        <v>132580068</v>
      </c>
      <c r="C220" s="13" t="s">
        <v>1467</v>
      </c>
      <c r="D220" s="15" t="s">
        <v>1468</v>
      </c>
      <c r="E220" s="15" t="s">
        <v>24</v>
      </c>
      <c r="F220" s="15" t="s">
        <v>1192</v>
      </c>
      <c r="G220" s="13">
        <v>2025</v>
      </c>
      <c r="H220" s="16">
        <v>5</v>
      </c>
      <c r="I220" s="15" t="s">
        <v>26</v>
      </c>
      <c r="J220" s="15" t="s">
        <v>27</v>
      </c>
    </row>
    <row r="221" spans="1:10" ht="13" customHeight="1" x14ac:dyDescent="0.25">
      <c r="A221" s="13">
        <v>218</v>
      </c>
      <c r="B221" s="14">
        <v>102582803</v>
      </c>
      <c r="C221" s="13" t="s">
        <v>1469</v>
      </c>
      <c r="D221" s="15" t="s">
        <v>1470</v>
      </c>
      <c r="E221" s="15" t="s">
        <v>24</v>
      </c>
      <c r="F221" s="15" t="s">
        <v>1471</v>
      </c>
      <c r="G221" s="13">
        <v>2025</v>
      </c>
      <c r="H221" s="16">
        <v>5</v>
      </c>
      <c r="I221" s="15" t="s">
        <v>26</v>
      </c>
      <c r="J221" s="15" t="s">
        <v>27</v>
      </c>
    </row>
    <row r="222" spans="1:10" ht="13" customHeight="1" x14ac:dyDescent="0.25">
      <c r="A222" s="13">
        <v>219</v>
      </c>
      <c r="B222" s="14">
        <v>132580069</v>
      </c>
      <c r="C222" s="13" t="s">
        <v>1472</v>
      </c>
      <c r="D222" s="15" t="s">
        <v>1473</v>
      </c>
      <c r="E222" s="15" t="s">
        <v>24</v>
      </c>
      <c r="F222" s="15" t="s">
        <v>293</v>
      </c>
      <c r="G222" s="13">
        <v>2025</v>
      </c>
      <c r="H222" s="16">
        <v>20</v>
      </c>
      <c r="I222" s="15" t="s">
        <v>26</v>
      </c>
      <c r="J222" s="15" t="s">
        <v>27</v>
      </c>
    </row>
    <row r="223" spans="1:10" ht="13" customHeight="1" x14ac:dyDescent="0.25">
      <c r="A223" s="13">
        <v>220</v>
      </c>
      <c r="B223" s="14">
        <v>132500017</v>
      </c>
      <c r="C223" s="13" t="s">
        <v>1474</v>
      </c>
      <c r="D223" s="15" t="s">
        <v>1475</v>
      </c>
      <c r="E223" s="15" t="s">
        <v>24</v>
      </c>
      <c r="F223" s="15" t="s">
        <v>1476</v>
      </c>
      <c r="G223" s="13">
        <v>2025</v>
      </c>
      <c r="H223" s="16">
        <v>4</v>
      </c>
      <c r="I223" s="15" t="s">
        <v>26</v>
      </c>
      <c r="J223" s="15" t="s">
        <v>27</v>
      </c>
    </row>
    <row r="224" spans="1:10" ht="13" customHeight="1" x14ac:dyDescent="0.25">
      <c r="A224" s="13">
        <v>221</v>
      </c>
      <c r="B224" s="14">
        <v>102582982</v>
      </c>
      <c r="C224" s="13" t="s">
        <v>1477</v>
      </c>
      <c r="D224" s="15" t="s">
        <v>1478</v>
      </c>
      <c r="E224" s="15" t="s">
        <v>24</v>
      </c>
      <c r="F224" s="15" t="s">
        <v>1479</v>
      </c>
      <c r="G224" s="13">
        <v>2025</v>
      </c>
      <c r="H224" s="16">
        <v>2</v>
      </c>
      <c r="I224" s="15" t="s">
        <v>26</v>
      </c>
      <c r="J224" s="15" t="s">
        <v>27</v>
      </c>
    </row>
    <row r="225" spans="1:10" ht="13" customHeight="1" x14ac:dyDescent="0.25">
      <c r="A225" s="13">
        <v>222</v>
      </c>
      <c r="B225" s="14">
        <v>102582981</v>
      </c>
      <c r="C225" s="13" t="s">
        <v>1480</v>
      </c>
      <c r="D225" s="15" t="s">
        <v>1481</v>
      </c>
      <c r="E225" s="15" t="s">
        <v>24</v>
      </c>
      <c r="F225" s="15" t="s">
        <v>1297</v>
      </c>
      <c r="G225" s="13">
        <v>2025</v>
      </c>
      <c r="H225" s="16">
        <v>5</v>
      </c>
      <c r="I225" s="15" t="s">
        <v>26</v>
      </c>
      <c r="J225" s="15" t="s">
        <v>27</v>
      </c>
    </row>
    <row r="226" spans="1:10" ht="13" customHeight="1" x14ac:dyDescent="0.25">
      <c r="A226" s="13">
        <v>223</v>
      </c>
      <c r="B226" s="14">
        <v>102583011</v>
      </c>
      <c r="C226" s="13" t="s">
        <v>1482</v>
      </c>
      <c r="D226" s="15" t="s">
        <v>1483</v>
      </c>
      <c r="E226" s="15" t="s">
        <v>24</v>
      </c>
      <c r="F226" s="15" t="s">
        <v>1461</v>
      </c>
      <c r="G226" s="13">
        <v>2025</v>
      </c>
      <c r="H226" s="16">
        <v>4</v>
      </c>
      <c r="I226" s="15" t="s">
        <v>26</v>
      </c>
      <c r="J226" s="15" t="s">
        <v>27</v>
      </c>
    </row>
    <row r="227" spans="1:10" ht="13" customHeight="1" x14ac:dyDescent="0.25">
      <c r="A227" s="13">
        <v>224</v>
      </c>
      <c r="B227" s="14">
        <v>132580072</v>
      </c>
      <c r="C227" s="13" t="s">
        <v>1484</v>
      </c>
      <c r="D227" s="15" t="s">
        <v>1485</v>
      </c>
      <c r="E227" s="15" t="s">
        <v>24</v>
      </c>
      <c r="F227" s="15" t="s">
        <v>399</v>
      </c>
      <c r="G227" s="13">
        <v>2025</v>
      </c>
      <c r="H227" s="16">
        <v>4</v>
      </c>
      <c r="I227" s="15" t="s">
        <v>26</v>
      </c>
      <c r="J227" s="15" t="s">
        <v>27</v>
      </c>
    </row>
    <row r="228" spans="1:10" ht="13" customHeight="1" x14ac:dyDescent="0.25">
      <c r="A228" s="13">
        <v>225</v>
      </c>
      <c r="B228" s="14">
        <v>102583069</v>
      </c>
      <c r="C228" s="13" t="s">
        <v>1486</v>
      </c>
      <c r="D228" s="15" t="s">
        <v>1487</v>
      </c>
      <c r="E228" s="15" t="s">
        <v>24</v>
      </c>
      <c r="F228" s="15" t="s">
        <v>393</v>
      </c>
      <c r="G228" s="13">
        <v>2025</v>
      </c>
      <c r="H228" s="16">
        <v>10</v>
      </c>
      <c r="I228" s="15" t="s">
        <v>26</v>
      </c>
      <c r="J228" s="15" t="s">
        <v>27</v>
      </c>
    </row>
    <row r="229" spans="1:10" ht="13" customHeight="1" x14ac:dyDescent="0.25">
      <c r="A229" s="13">
        <v>226</v>
      </c>
      <c r="B229" s="14">
        <v>102583297</v>
      </c>
      <c r="C229" s="13" t="s">
        <v>1488</v>
      </c>
      <c r="D229" s="15" t="s">
        <v>1489</v>
      </c>
      <c r="E229" s="15" t="s">
        <v>24</v>
      </c>
      <c r="F229" s="15" t="s">
        <v>162</v>
      </c>
      <c r="G229" s="13">
        <v>2025</v>
      </c>
      <c r="H229" s="16">
        <v>10</v>
      </c>
      <c r="I229" s="15" t="s">
        <v>26</v>
      </c>
      <c r="J229" s="15" t="s">
        <v>45</v>
      </c>
    </row>
    <row r="230" spans="1:10" ht="13" customHeight="1" x14ac:dyDescent="0.25">
      <c r="A230" s="13">
        <v>227</v>
      </c>
      <c r="B230" s="14">
        <v>102583340</v>
      </c>
      <c r="C230" s="13" t="s">
        <v>1490</v>
      </c>
      <c r="D230" s="15" t="s">
        <v>1491</v>
      </c>
      <c r="E230" s="15" t="s">
        <v>24</v>
      </c>
      <c r="F230" s="15" t="s">
        <v>1492</v>
      </c>
      <c r="G230" s="13">
        <v>2025</v>
      </c>
      <c r="H230" s="16">
        <v>10</v>
      </c>
      <c r="I230" s="15" t="s">
        <v>26</v>
      </c>
      <c r="J230" s="15" t="s">
        <v>45</v>
      </c>
    </row>
    <row r="231" spans="1:10" ht="13" customHeight="1" x14ac:dyDescent="0.25">
      <c r="A231" s="13">
        <v>228</v>
      </c>
      <c r="B231" s="14">
        <v>102583551</v>
      </c>
      <c r="C231" s="13" t="s">
        <v>1493</v>
      </c>
      <c r="D231" s="15" t="s">
        <v>1494</v>
      </c>
      <c r="E231" s="15" t="s">
        <v>24</v>
      </c>
      <c r="F231" s="15" t="s">
        <v>188</v>
      </c>
      <c r="G231" s="13">
        <v>2025</v>
      </c>
      <c r="H231" s="16">
        <v>13</v>
      </c>
      <c r="I231" s="15" t="s">
        <v>26</v>
      </c>
      <c r="J231" s="15" t="s">
        <v>45</v>
      </c>
    </row>
    <row r="232" spans="1:10" ht="13" customHeight="1" x14ac:dyDescent="0.25">
      <c r="A232" s="13">
        <v>229</v>
      </c>
      <c r="B232" s="14">
        <v>132580080</v>
      </c>
      <c r="C232" s="13" t="s">
        <v>1495</v>
      </c>
      <c r="D232" s="15" t="s">
        <v>1496</v>
      </c>
      <c r="E232" s="15" t="s">
        <v>24</v>
      </c>
      <c r="F232" s="15" t="s">
        <v>1497</v>
      </c>
      <c r="G232" s="13">
        <v>2025</v>
      </c>
      <c r="H232" s="16">
        <v>2.0299999999999998</v>
      </c>
      <c r="I232" s="15" t="s">
        <v>26</v>
      </c>
      <c r="J232" s="15" t="s">
        <v>45</v>
      </c>
    </row>
    <row r="233" spans="1:10" ht="13" customHeight="1" x14ac:dyDescent="0.25">
      <c r="A233" s="13">
        <v>230</v>
      </c>
      <c r="B233" s="14">
        <v>132580085</v>
      </c>
      <c r="C233" s="13" t="s">
        <v>1498</v>
      </c>
      <c r="D233" s="15" t="s">
        <v>1499</v>
      </c>
      <c r="E233" s="15" t="s">
        <v>24</v>
      </c>
      <c r="F233" s="15" t="s">
        <v>1500</v>
      </c>
      <c r="G233" s="13">
        <v>2025</v>
      </c>
      <c r="H233" s="16">
        <v>0.7</v>
      </c>
      <c r="I233" s="15" t="s">
        <v>26</v>
      </c>
      <c r="J233" s="15" t="s">
        <v>45</v>
      </c>
    </row>
    <row r="234" spans="1:10" ht="13" customHeight="1" x14ac:dyDescent="0.25">
      <c r="A234" s="13">
        <v>231</v>
      </c>
      <c r="B234" s="14">
        <v>102583733</v>
      </c>
      <c r="C234" s="13" t="s">
        <v>1501</v>
      </c>
      <c r="D234" s="15" t="s">
        <v>1502</v>
      </c>
      <c r="E234" s="15" t="s">
        <v>24</v>
      </c>
      <c r="F234" s="15" t="s">
        <v>1503</v>
      </c>
      <c r="G234" s="13">
        <v>2025</v>
      </c>
      <c r="H234" s="16">
        <v>2</v>
      </c>
      <c r="I234" s="15" t="s">
        <v>26</v>
      </c>
      <c r="J234" s="15" t="s">
        <v>45</v>
      </c>
    </row>
    <row r="235" spans="1:10" ht="13" customHeight="1" x14ac:dyDescent="0.25">
      <c r="A235" s="13">
        <v>232</v>
      </c>
      <c r="B235" s="14">
        <v>102583732</v>
      </c>
      <c r="C235" s="13" t="s">
        <v>1504</v>
      </c>
      <c r="D235" s="15" t="s">
        <v>1505</v>
      </c>
      <c r="E235" s="15" t="s">
        <v>24</v>
      </c>
      <c r="F235" s="15" t="s">
        <v>1503</v>
      </c>
      <c r="G235" s="13">
        <v>2025</v>
      </c>
      <c r="H235" s="16">
        <v>2</v>
      </c>
      <c r="I235" s="15" t="s">
        <v>26</v>
      </c>
      <c r="J235" s="15" t="s">
        <v>45</v>
      </c>
    </row>
    <row r="236" spans="1:10" ht="13" customHeight="1" x14ac:dyDescent="0.25">
      <c r="A236" s="13">
        <v>233</v>
      </c>
      <c r="B236" s="14">
        <v>132580086</v>
      </c>
      <c r="C236" s="13" t="s">
        <v>1506</v>
      </c>
      <c r="D236" s="15" t="s">
        <v>1507</v>
      </c>
      <c r="E236" s="15" t="s">
        <v>24</v>
      </c>
      <c r="F236" s="15" t="s">
        <v>399</v>
      </c>
      <c r="G236" s="13">
        <v>2025</v>
      </c>
      <c r="H236" s="16">
        <v>6</v>
      </c>
      <c r="I236" s="15" t="s">
        <v>26</v>
      </c>
      <c r="J236" s="15" t="s">
        <v>45</v>
      </c>
    </row>
    <row r="237" spans="1:10" ht="13" customHeight="1" x14ac:dyDescent="0.25">
      <c r="A237" s="13">
        <v>234</v>
      </c>
      <c r="B237" s="14">
        <v>102583742</v>
      </c>
      <c r="C237" s="13" t="s">
        <v>1508</v>
      </c>
      <c r="D237" s="15" t="s">
        <v>1509</v>
      </c>
      <c r="E237" s="15" t="s">
        <v>24</v>
      </c>
      <c r="F237" s="15" t="s">
        <v>1510</v>
      </c>
      <c r="G237" s="13">
        <v>2025</v>
      </c>
      <c r="H237" s="16">
        <v>3</v>
      </c>
      <c r="I237" s="15" t="s">
        <v>26</v>
      </c>
      <c r="J237" s="15" t="s">
        <v>45</v>
      </c>
    </row>
    <row r="238" spans="1:10" ht="13" customHeight="1" x14ac:dyDescent="0.25">
      <c r="A238" s="13">
        <v>235</v>
      </c>
      <c r="B238" s="14">
        <v>132580087</v>
      </c>
      <c r="C238" s="13" t="s">
        <v>1511</v>
      </c>
      <c r="D238" s="15" t="s">
        <v>1512</v>
      </c>
      <c r="E238" s="15" t="s">
        <v>24</v>
      </c>
      <c r="F238" s="15" t="s">
        <v>356</v>
      </c>
      <c r="G238" s="13">
        <v>2025</v>
      </c>
      <c r="H238" s="16">
        <v>5</v>
      </c>
      <c r="I238" s="15" t="s">
        <v>26</v>
      </c>
      <c r="J238" s="15" t="s">
        <v>45</v>
      </c>
    </row>
    <row r="239" spans="1:10" ht="13" customHeight="1" x14ac:dyDescent="0.25">
      <c r="A239" s="13">
        <v>236</v>
      </c>
      <c r="B239" s="14">
        <v>132580089</v>
      </c>
      <c r="C239" s="13" t="s">
        <v>1513</v>
      </c>
      <c r="D239" s="15" t="s">
        <v>1514</v>
      </c>
      <c r="E239" s="15" t="s">
        <v>24</v>
      </c>
      <c r="F239" s="15" t="s">
        <v>1500</v>
      </c>
      <c r="G239" s="13">
        <v>2025</v>
      </c>
      <c r="H239" s="16">
        <v>0.8</v>
      </c>
      <c r="I239" s="15" t="s">
        <v>26</v>
      </c>
      <c r="J239" s="15" t="s">
        <v>45</v>
      </c>
    </row>
    <row r="240" spans="1:10" ht="13" customHeight="1" x14ac:dyDescent="0.25">
      <c r="A240" s="13">
        <v>237</v>
      </c>
      <c r="B240" s="14">
        <v>132580088</v>
      </c>
      <c r="C240" s="13" t="s">
        <v>1515</v>
      </c>
      <c r="D240" s="15" t="s">
        <v>1516</v>
      </c>
      <c r="E240" s="15" t="s">
        <v>24</v>
      </c>
      <c r="F240" s="15" t="s">
        <v>1500</v>
      </c>
      <c r="G240" s="13">
        <v>2025</v>
      </c>
      <c r="H240" s="16">
        <v>1.5</v>
      </c>
      <c r="I240" s="15" t="s">
        <v>26</v>
      </c>
      <c r="J240" s="15" t="s">
        <v>45</v>
      </c>
    </row>
    <row r="241" spans="1:10" ht="13" customHeight="1" x14ac:dyDescent="0.25">
      <c r="A241" s="13">
        <v>238</v>
      </c>
      <c r="B241" s="14">
        <v>102583880</v>
      </c>
      <c r="C241" s="13" t="s">
        <v>1517</v>
      </c>
      <c r="D241" s="15" t="s">
        <v>1518</v>
      </c>
      <c r="E241" s="15" t="s">
        <v>24</v>
      </c>
      <c r="F241" s="15" t="s">
        <v>1519</v>
      </c>
      <c r="G241" s="13">
        <v>2025</v>
      </c>
      <c r="H241" s="16">
        <v>6</v>
      </c>
      <c r="I241" s="15" t="s">
        <v>26</v>
      </c>
      <c r="J241" s="15" t="s">
        <v>45</v>
      </c>
    </row>
    <row r="242" spans="1:10" ht="13" customHeight="1" x14ac:dyDescent="0.25">
      <c r="A242" s="13">
        <v>239</v>
      </c>
      <c r="B242" s="14">
        <v>102583876</v>
      </c>
      <c r="C242" s="13" t="s">
        <v>1520</v>
      </c>
      <c r="D242" s="15" t="s">
        <v>1521</v>
      </c>
      <c r="E242" s="15" t="s">
        <v>24</v>
      </c>
      <c r="F242" s="15" t="s">
        <v>1185</v>
      </c>
      <c r="G242" s="13">
        <v>2025</v>
      </c>
      <c r="H242" s="16">
        <v>5</v>
      </c>
      <c r="I242" s="15" t="s">
        <v>26</v>
      </c>
      <c r="J242" s="15" t="s">
        <v>45</v>
      </c>
    </row>
    <row r="243" spans="1:10" ht="13" customHeight="1" x14ac:dyDescent="0.25">
      <c r="A243" s="13">
        <v>240</v>
      </c>
      <c r="B243" s="14">
        <v>102583924</v>
      </c>
      <c r="C243" s="13" t="s">
        <v>1522</v>
      </c>
      <c r="D243" s="15" t="s">
        <v>1523</v>
      </c>
      <c r="E243" s="15" t="s">
        <v>24</v>
      </c>
      <c r="F243" s="15" t="s">
        <v>945</v>
      </c>
      <c r="G243" s="13">
        <v>2025</v>
      </c>
      <c r="H243" s="16">
        <v>4.5999999999999996</v>
      </c>
      <c r="I243" s="15" t="s">
        <v>26</v>
      </c>
      <c r="J243" s="15" t="s">
        <v>45</v>
      </c>
    </row>
    <row r="244" spans="1:10" ht="13" customHeight="1" x14ac:dyDescent="0.25">
      <c r="A244" s="13">
        <v>241</v>
      </c>
      <c r="B244" s="14">
        <v>132580090</v>
      </c>
      <c r="C244" s="13" t="s">
        <v>1524</v>
      </c>
      <c r="D244" s="15" t="s">
        <v>1525</v>
      </c>
      <c r="E244" s="15" t="s">
        <v>24</v>
      </c>
      <c r="F244" s="15" t="s">
        <v>1037</v>
      </c>
      <c r="G244" s="13">
        <v>2025</v>
      </c>
      <c r="H244" s="16">
        <v>5</v>
      </c>
      <c r="I244" s="15" t="s">
        <v>26</v>
      </c>
      <c r="J244" s="15" t="s">
        <v>45</v>
      </c>
    </row>
    <row r="245" spans="1:10" ht="13" customHeight="1" x14ac:dyDescent="0.25">
      <c r="A245" s="13">
        <v>242</v>
      </c>
      <c r="B245" s="14">
        <v>132580094</v>
      </c>
      <c r="C245" s="13" t="s">
        <v>1526</v>
      </c>
      <c r="D245" s="15" t="s">
        <v>1527</v>
      </c>
      <c r="E245" s="15" t="s">
        <v>24</v>
      </c>
      <c r="F245" s="15" t="s">
        <v>1500</v>
      </c>
      <c r="G245" s="13">
        <v>2025</v>
      </c>
      <c r="H245" s="16">
        <v>1</v>
      </c>
      <c r="I245" s="15" t="s">
        <v>26</v>
      </c>
      <c r="J245" s="15" t="s">
        <v>45</v>
      </c>
    </row>
    <row r="246" spans="1:10" ht="13" customHeight="1" x14ac:dyDescent="0.25">
      <c r="A246" s="13">
        <v>243</v>
      </c>
      <c r="B246" s="14">
        <v>132580091</v>
      </c>
      <c r="C246" s="13" t="s">
        <v>1528</v>
      </c>
      <c r="D246" s="15" t="s">
        <v>1529</v>
      </c>
      <c r="E246" s="15" t="s">
        <v>24</v>
      </c>
      <c r="F246" s="15" t="s">
        <v>1500</v>
      </c>
      <c r="G246" s="13">
        <v>2025</v>
      </c>
      <c r="H246" s="16">
        <v>1</v>
      </c>
      <c r="I246" s="15" t="s">
        <v>26</v>
      </c>
      <c r="J246" s="15" t="s">
        <v>45</v>
      </c>
    </row>
    <row r="247" spans="1:10" ht="13" customHeight="1" x14ac:dyDescent="0.25">
      <c r="A247" s="13">
        <v>244</v>
      </c>
      <c r="B247" s="14">
        <v>132580092</v>
      </c>
      <c r="C247" s="13" t="s">
        <v>1530</v>
      </c>
      <c r="D247" s="15" t="s">
        <v>1531</v>
      </c>
      <c r="E247" s="15" t="s">
        <v>24</v>
      </c>
      <c r="F247" s="15" t="s">
        <v>1500</v>
      </c>
      <c r="G247" s="13">
        <v>2025</v>
      </c>
      <c r="H247" s="16">
        <v>1</v>
      </c>
      <c r="I247" s="15" t="s">
        <v>26</v>
      </c>
      <c r="J247" s="15" t="s">
        <v>45</v>
      </c>
    </row>
    <row r="248" spans="1:10" ht="13" customHeight="1" x14ac:dyDescent="0.25">
      <c r="A248" s="13">
        <v>245</v>
      </c>
      <c r="B248" s="14">
        <v>132580097</v>
      </c>
      <c r="C248" s="13" t="s">
        <v>1532</v>
      </c>
      <c r="D248" s="15" t="s">
        <v>1533</v>
      </c>
      <c r="E248" s="15" t="s">
        <v>24</v>
      </c>
      <c r="F248" s="15" t="s">
        <v>1500</v>
      </c>
      <c r="G248" s="13">
        <v>2025</v>
      </c>
      <c r="H248" s="16">
        <v>1</v>
      </c>
      <c r="I248" s="15" t="s">
        <v>26</v>
      </c>
      <c r="J248" s="15" t="s">
        <v>45</v>
      </c>
    </row>
    <row r="249" spans="1:10" ht="13" customHeight="1" x14ac:dyDescent="0.25">
      <c r="A249" s="13">
        <v>246</v>
      </c>
      <c r="B249" s="14">
        <v>132580096</v>
      </c>
      <c r="C249" s="13" t="s">
        <v>1534</v>
      </c>
      <c r="D249" s="15" t="s">
        <v>1535</v>
      </c>
      <c r="E249" s="15" t="s">
        <v>24</v>
      </c>
      <c r="F249" s="15" t="s">
        <v>445</v>
      </c>
      <c r="G249" s="13">
        <v>2025</v>
      </c>
      <c r="H249" s="16">
        <v>20</v>
      </c>
      <c r="I249" s="15" t="s">
        <v>26</v>
      </c>
      <c r="J249" s="15" t="s">
        <v>45</v>
      </c>
    </row>
    <row r="250" spans="1:10" ht="13" customHeight="1" x14ac:dyDescent="0.25">
      <c r="A250" s="13">
        <v>247</v>
      </c>
      <c r="B250" s="14">
        <v>132580104</v>
      </c>
      <c r="C250" s="13" t="s">
        <v>1536</v>
      </c>
      <c r="D250" s="15" t="s">
        <v>1537</v>
      </c>
      <c r="E250" s="15" t="s">
        <v>24</v>
      </c>
      <c r="F250" s="15" t="s">
        <v>1538</v>
      </c>
      <c r="G250" s="13">
        <v>2025</v>
      </c>
      <c r="H250" s="16">
        <v>5</v>
      </c>
      <c r="I250" s="15" t="s">
        <v>26</v>
      </c>
      <c r="J250" s="15" t="s">
        <v>45</v>
      </c>
    </row>
    <row r="251" spans="1:10" ht="13" customHeight="1" x14ac:dyDescent="0.25">
      <c r="A251" s="13">
        <v>248</v>
      </c>
      <c r="B251" s="14" t="s">
        <v>1539</v>
      </c>
      <c r="C251" s="13" t="s">
        <v>1540</v>
      </c>
      <c r="D251" s="15" t="s">
        <v>1541</v>
      </c>
      <c r="E251" s="15" t="s">
        <v>24</v>
      </c>
      <c r="F251" s="15" t="s">
        <v>399</v>
      </c>
      <c r="G251" s="13">
        <v>2025</v>
      </c>
      <c r="H251" s="16">
        <v>5</v>
      </c>
      <c r="I251" s="15" t="s">
        <v>26</v>
      </c>
      <c r="J251" s="15" t="s">
        <v>45</v>
      </c>
    </row>
    <row r="252" spans="1:10" ht="13" customHeight="1" x14ac:dyDescent="0.25">
      <c r="A252" s="13">
        <v>249</v>
      </c>
      <c r="B252" s="14">
        <v>132580105</v>
      </c>
      <c r="C252" s="13" t="s">
        <v>1542</v>
      </c>
      <c r="D252" s="15" t="s">
        <v>1543</v>
      </c>
      <c r="E252" s="15" t="s">
        <v>24</v>
      </c>
      <c r="F252" s="15" t="s">
        <v>1500</v>
      </c>
      <c r="G252" s="13">
        <v>2025</v>
      </c>
      <c r="H252" s="16">
        <v>1.3</v>
      </c>
      <c r="I252" s="15" t="s">
        <v>26</v>
      </c>
      <c r="J252" s="15" t="s">
        <v>45</v>
      </c>
    </row>
    <row r="253" spans="1:10" ht="13" customHeight="1" x14ac:dyDescent="0.25">
      <c r="A253" s="13">
        <v>250</v>
      </c>
      <c r="B253" s="14">
        <v>132580107</v>
      </c>
      <c r="C253" s="13" t="s">
        <v>1544</v>
      </c>
      <c r="D253" s="15" t="s">
        <v>1545</v>
      </c>
      <c r="E253" s="15" t="s">
        <v>24</v>
      </c>
      <c r="F253" s="15" t="s">
        <v>1500</v>
      </c>
      <c r="G253" s="13">
        <v>2025</v>
      </c>
      <c r="H253" s="16">
        <v>0.5</v>
      </c>
      <c r="I253" s="15" t="s">
        <v>26</v>
      </c>
      <c r="J253" s="15" t="s">
        <v>45</v>
      </c>
    </row>
    <row r="254" spans="1:10" ht="13" customHeight="1" x14ac:dyDescent="0.25">
      <c r="A254" s="13">
        <v>251</v>
      </c>
      <c r="B254" s="14">
        <v>132580108</v>
      </c>
      <c r="C254" s="13" t="s">
        <v>1546</v>
      </c>
      <c r="D254" s="15" t="s">
        <v>1547</v>
      </c>
      <c r="E254" s="15" t="s">
        <v>24</v>
      </c>
      <c r="F254" s="15" t="s">
        <v>280</v>
      </c>
      <c r="G254" s="13">
        <v>2025</v>
      </c>
      <c r="H254" s="16">
        <v>5</v>
      </c>
      <c r="I254" s="15" t="s">
        <v>26</v>
      </c>
      <c r="J254" s="15" t="s">
        <v>45</v>
      </c>
    </row>
    <row r="255" spans="1:10" ht="13" customHeight="1" x14ac:dyDescent="0.25">
      <c r="A255" s="13">
        <v>252</v>
      </c>
      <c r="B255" s="14">
        <v>132580110</v>
      </c>
      <c r="C255" s="13" t="s">
        <v>1548</v>
      </c>
      <c r="D255" s="15" t="s">
        <v>1549</v>
      </c>
      <c r="E255" s="15" t="s">
        <v>24</v>
      </c>
      <c r="F255" s="15" t="s">
        <v>91</v>
      </c>
      <c r="G255" s="13">
        <v>2025</v>
      </c>
      <c r="H255" s="16">
        <v>20</v>
      </c>
      <c r="I255" s="15" t="s">
        <v>26</v>
      </c>
      <c r="J255" s="15" t="s">
        <v>45</v>
      </c>
    </row>
    <row r="256" spans="1:10" ht="13" customHeight="1" x14ac:dyDescent="0.25">
      <c r="A256" s="13">
        <v>253</v>
      </c>
      <c r="B256" s="14">
        <v>132580111</v>
      </c>
      <c r="C256" s="13" t="s">
        <v>1550</v>
      </c>
      <c r="D256" s="15" t="s">
        <v>1551</v>
      </c>
      <c r="E256" s="15" t="s">
        <v>24</v>
      </c>
      <c r="F256" s="15" t="s">
        <v>91</v>
      </c>
      <c r="G256" s="13">
        <v>2025</v>
      </c>
      <c r="H256" s="16">
        <v>20</v>
      </c>
      <c r="I256" s="15" t="s">
        <v>26</v>
      </c>
      <c r="J256" s="15" t="s">
        <v>45</v>
      </c>
    </row>
    <row r="257" spans="1:10" ht="13" customHeight="1" x14ac:dyDescent="0.25">
      <c r="A257" s="13">
        <v>254</v>
      </c>
      <c r="B257" s="14">
        <v>132580113</v>
      </c>
      <c r="C257" s="13" t="s">
        <v>1552</v>
      </c>
      <c r="D257" s="15" t="s">
        <v>1553</v>
      </c>
      <c r="E257" s="15" t="s">
        <v>24</v>
      </c>
      <c r="F257" s="15" t="s">
        <v>471</v>
      </c>
      <c r="G257" s="13">
        <v>2025</v>
      </c>
      <c r="H257" s="16">
        <v>10</v>
      </c>
      <c r="I257" s="15" t="s">
        <v>26</v>
      </c>
      <c r="J257" s="15" t="s">
        <v>45</v>
      </c>
    </row>
    <row r="258" spans="1:10" ht="13" customHeight="1" x14ac:dyDescent="0.25">
      <c r="A258" s="13">
        <v>255</v>
      </c>
      <c r="B258" s="14">
        <v>132580112</v>
      </c>
      <c r="C258" s="13" t="s">
        <v>1554</v>
      </c>
      <c r="D258" s="15" t="s">
        <v>1555</v>
      </c>
      <c r="E258" s="15" t="s">
        <v>24</v>
      </c>
      <c r="F258" s="15" t="s">
        <v>1057</v>
      </c>
      <c r="G258" s="13">
        <v>2025</v>
      </c>
      <c r="H258" s="16">
        <v>8</v>
      </c>
      <c r="I258" s="15" t="s">
        <v>26</v>
      </c>
      <c r="J258" s="15" t="s">
        <v>45</v>
      </c>
    </row>
    <row r="259" spans="1:10" ht="13" customHeight="1" x14ac:dyDescent="0.25">
      <c r="A259" s="13">
        <v>256</v>
      </c>
      <c r="B259" s="14">
        <v>132580115</v>
      </c>
      <c r="C259" s="13" t="s">
        <v>1556</v>
      </c>
      <c r="D259" s="15" t="s">
        <v>1557</v>
      </c>
      <c r="E259" s="15" t="s">
        <v>24</v>
      </c>
      <c r="F259" s="15" t="s">
        <v>471</v>
      </c>
      <c r="G259" s="13">
        <v>2025</v>
      </c>
      <c r="H259" s="16">
        <v>10</v>
      </c>
      <c r="I259" s="15" t="s">
        <v>26</v>
      </c>
      <c r="J259" s="15" t="s">
        <v>45</v>
      </c>
    </row>
    <row r="260" spans="1:10" ht="13" customHeight="1" x14ac:dyDescent="0.25">
      <c r="A260" s="13">
        <v>257</v>
      </c>
      <c r="B260" s="14">
        <v>132580114</v>
      </c>
      <c r="C260" s="13" t="s">
        <v>1558</v>
      </c>
      <c r="D260" s="15" t="s">
        <v>1559</v>
      </c>
      <c r="E260" s="15" t="s">
        <v>24</v>
      </c>
      <c r="F260" s="15" t="s">
        <v>1500</v>
      </c>
      <c r="G260" s="13">
        <v>2025</v>
      </c>
      <c r="H260" s="16">
        <v>1.2</v>
      </c>
      <c r="I260" s="15" t="s">
        <v>26</v>
      </c>
      <c r="J260" s="15" t="s">
        <v>45</v>
      </c>
    </row>
    <row r="261" spans="1:10" ht="13" customHeight="1" x14ac:dyDescent="0.25">
      <c r="A261" s="13">
        <v>258</v>
      </c>
      <c r="B261" s="14">
        <v>102584507</v>
      </c>
      <c r="C261" s="13" t="s">
        <v>1560</v>
      </c>
      <c r="D261" s="15" t="s">
        <v>1561</v>
      </c>
      <c r="E261" s="15" t="s">
        <v>24</v>
      </c>
      <c r="F261" s="15" t="s">
        <v>1414</v>
      </c>
      <c r="G261" s="13">
        <v>2025</v>
      </c>
      <c r="H261" s="16">
        <v>7</v>
      </c>
      <c r="I261" s="15" t="s">
        <v>26</v>
      </c>
      <c r="J261" s="15" t="s">
        <v>45</v>
      </c>
    </row>
    <row r="262" spans="1:10" ht="13" customHeight="1" x14ac:dyDescent="0.25">
      <c r="A262" s="13">
        <v>259</v>
      </c>
      <c r="B262" s="14">
        <v>102584579</v>
      </c>
      <c r="C262" s="13" t="s">
        <v>1562</v>
      </c>
      <c r="D262" s="15" t="s">
        <v>1563</v>
      </c>
      <c r="E262" s="15" t="s">
        <v>24</v>
      </c>
      <c r="F262" s="15" t="s">
        <v>1564</v>
      </c>
      <c r="G262" s="13">
        <v>2025</v>
      </c>
      <c r="H262" s="16">
        <v>10</v>
      </c>
      <c r="I262" s="15" t="s">
        <v>26</v>
      </c>
      <c r="J262" s="15" t="s">
        <v>45</v>
      </c>
    </row>
    <row r="263" spans="1:10" ht="13" customHeight="1" x14ac:dyDescent="0.25">
      <c r="A263" s="13">
        <v>260</v>
      </c>
      <c r="B263" s="14">
        <v>102585036</v>
      </c>
      <c r="C263" s="13" t="s">
        <v>1565</v>
      </c>
      <c r="D263" s="15" t="s">
        <v>1566</v>
      </c>
      <c r="E263" s="15" t="s">
        <v>24</v>
      </c>
      <c r="F263" s="15" t="s">
        <v>1185</v>
      </c>
      <c r="G263" s="13">
        <v>2025</v>
      </c>
      <c r="H263" s="16">
        <v>2</v>
      </c>
      <c r="I263" s="15" t="s">
        <v>26</v>
      </c>
      <c r="J263" s="15" t="s">
        <v>27</v>
      </c>
    </row>
    <row r="264" spans="1:10" ht="13" customHeight="1" x14ac:dyDescent="0.25">
      <c r="A264" s="13">
        <v>261</v>
      </c>
      <c r="B264" s="14">
        <v>132580131</v>
      </c>
      <c r="C264" s="13" t="s">
        <v>1567</v>
      </c>
      <c r="D264" s="15" t="s">
        <v>1568</v>
      </c>
      <c r="E264" s="15" t="s">
        <v>24</v>
      </c>
      <c r="F264" s="15" t="s">
        <v>293</v>
      </c>
      <c r="G264" s="13">
        <v>2025</v>
      </c>
      <c r="H264" s="16">
        <v>10</v>
      </c>
      <c r="I264" s="15" t="s">
        <v>26</v>
      </c>
      <c r="J264" s="15" t="s">
        <v>27</v>
      </c>
    </row>
    <row r="265" spans="1:10" ht="13" customHeight="1" x14ac:dyDescent="0.25">
      <c r="A265" s="13">
        <v>262</v>
      </c>
      <c r="B265" s="14">
        <v>102584940</v>
      </c>
      <c r="C265" s="13" t="s">
        <v>1569</v>
      </c>
      <c r="D265" s="15" t="s">
        <v>1570</v>
      </c>
      <c r="E265" s="15" t="s">
        <v>24</v>
      </c>
      <c r="F265" s="15" t="s">
        <v>1414</v>
      </c>
      <c r="G265" s="13">
        <v>2025</v>
      </c>
      <c r="H265" s="16">
        <v>7</v>
      </c>
      <c r="I265" s="15" t="s">
        <v>26</v>
      </c>
      <c r="J265" s="15" t="s">
        <v>27</v>
      </c>
    </row>
    <row r="266" spans="1:10" ht="13" customHeight="1" x14ac:dyDescent="0.25">
      <c r="A266" s="13">
        <v>263</v>
      </c>
      <c r="B266" s="14">
        <v>102584866</v>
      </c>
      <c r="C266" s="13" t="s">
        <v>1571</v>
      </c>
      <c r="D266" s="15" t="s">
        <v>1572</v>
      </c>
      <c r="E266" s="15" t="s">
        <v>24</v>
      </c>
      <c r="F266" s="15" t="s">
        <v>1573</v>
      </c>
      <c r="G266" s="13">
        <v>2025</v>
      </c>
      <c r="H266" s="16">
        <v>1.75</v>
      </c>
      <c r="I266" s="15" t="s">
        <v>26</v>
      </c>
      <c r="J266" s="15" t="s">
        <v>27</v>
      </c>
    </row>
    <row r="267" spans="1:10" ht="13" customHeight="1" x14ac:dyDescent="0.25">
      <c r="A267" s="13">
        <v>264</v>
      </c>
      <c r="B267" s="14">
        <v>132500019</v>
      </c>
      <c r="C267" s="13" t="s">
        <v>1574</v>
      </c>
      <c r="D267" s="15" t="s">
        <v>1575</v>
      </c>
      <c r="E267" s="15" t="s">
        <v>24</v>
      </c>
      <c r="F267" s="15" t="s">
        <v>1192</v>
      </c>
      <c r="G267" s="13">
        <v>2025</v>
      </c>
      <c r="H267" s="16">
        <v>5</v>
      </c>
      <c r="I267" s="15" t="s">
        <v>26</v>
      </c>
      <c r="J267" s="15" t="s">
        <v>27</v>
      </c>
    </row>
    <row r="268" spans="1:10" ht="13" customHeight="1" x14ac:dyDescent="0.25">
      <c r="A268" s="13">
        <v>265</v>
      </c>
      <c r="B268" s="14">
        <v>132580125</v>
      </c>
      <c r="C268" s="13" t="s">
        <v>1576</v>
      </c>
      <c r="D268" s="15" t="s">
        <v>1577</v>
      </c>
      <c r="E268" s="15" t="s">
        <v>24</v>
      </c>
      <c r="F268" s="15" t="s">
        <v>1037</v>
      </c>
      <c r="G268" s="13">
        <v>2025</v>
      </c>
      <c r="H268" s="16">
        <v>5</v>
      </c>
      <c r="I268" s="15" t="s">
        <v>26</v>
      </c>
      <c r="J268" s="15" t="s">
        <v>27</v>
      </c>
    </row>
    <row r="269" spans="1:10" ht="13" customHeight="1" x14ac:dyDescent="0.25">
      <c r="A269" s="13">
        <v>266</v>
      </c>
      <c r="B269" s="14">
        <v>102584769</v>
      </c>
      <c r="C269" s="13" t="s">
        <v>1578</v>
      </c>
      <c r="D269" s="15" t="s">
        <v>1579</v>
      </c>
      <c r="E269" s="15" t="s">
        <v>24</v>
      </c>
      <c r="F269" s="15" t="s">
        <v>1185</v>
      </c>
      <c r="G269" s="13">
        <v>2025</v>
      </c>
      <c r="H269" s="16">
        <v>3</v>
      </c>
      <c r="I269" s="15" t="s">
        <v>26</v>
      </c>
      <c r="J269" s="15" t="s">
        <v>27</v>
      </c>
    </row>
    <row r="270" spans="1:10" ht="13" customHeight="1" x14ac:dyDescent="0.25">
      <c r="A270" s="13">
        <v>267</v>
      </c>
      <c r="B270" s="14">
        <v>132580123</v>
      </c>
      <c r="C270" s="13" t="s">
        <v>1580</v>
      </c>
      <c r="D270" s="15" t="s">
        <v>1581</v>
      </c>
      <c r="E270" s="15" t="s">
        <v>24</v>
      </c>
      <c r="F270" s="15" t="s">
        <v>1582</v>
      </c>
      <c r="G270" s="13">
        <v>2025</v>
      </c>
      <c r="H270" s="16">
        <v>6</v>
      </c>
      <c r="I270" s="15" t="s">
        <v>26</v>
      </c>
      <c r="J270" s="15" t="s">
        <v>27</v>
      </c>
    </row>
    <row r="271" spans="1:10" ht="13" customHeight="1" x14ac:dyDescent="0.25">
      <c r="A271" s="13">
        <v>268</v>
      </c>
      <c r="B271" s="14">
        <v>132580121</v>
      </c>
      <c r="C271" s="13" t="s">
        <v>1583</v>
      </c>
      <c r="D271" s="15" t="s">
        <v>1584</v>
      </c>
      <c r="E271" s="15" t="s">
        <v>24</v>
      </c>
      <c r="F271" s="15" t="s">
        <v>280</v>
      </c>
      <c r="G271" s="13">
        <v>2025</v>
      </c>
      <c r="H271" s="16">
        <v>5</v>
      </c>
      <c r="I271" s="15" t="s">
        <v>26</v>
      </c>
      <c r="J271" s="15" t="s">
        <v>27</v>
      </c>
    </row>
    <row r="272" spans="1:10" ht="13" customHeight="1" x14ac:dyDescent="0.25">
      <c r="A272" s="13">
        <v>269</v>
      </c>
      <c r="B272" s="14">
        <v>132580118</v>
      </c>
      <c r="C272" s="13" t="s">
        <v>1585</v>
      </c>
      <c r="D272" s="15" t="s">
        <v>1586</v>
      </c>
      <c r="E272" s="15" t="s">
        <v>24</v>
      </c>
      <c r="F272" s="15" t="s">
        <v>1057</v>
      </c>
      <c r="G272" s="13">
        <v>2025</v>
      </c>
      <c r="H272" s="16">
        <v>7</v>
      </c>
      <c r="I272" s="15" t="s">
        <v>26</v>
      </c>
      <c r="J272" s="15" t="s">
        <v>27</v>
      </c>
    </row>
    <row r="273" spans="1:10" ht="13" customHeight="1" x14ac:dyDescent="0.25">
      <c r="A273" s="13">
        <v>270</v>
      </c>
      <c r="B273" s="14">
        <v>132580117</v>
      </c>
      <c r="C273" s="13" t="s">
        <v>1587</v>
      </c>
      <c r="D273" s="15" t="s">
        <v>1588</v>
      </c>
      <c r="E273" s="15" t="s">
        <v>24</v>
      </c>
      <c r="F273" s="15" t="s">
        <v>1589</v>
      </c>
      <c r="G273" s="13">
        <v>2025</v>
      </c>
      <c r="H273" s="16">
        <v>3</v>
      </c>
      <c r="I273" s="15" t="s">
        <v>26</v>
      </c>
      <c r="J273" s="15" t="s">
        <v>27</v>
      </c>
    </row>
    <row r="274" spans="1:10" ht="13" customHeight="1" x14ac:dyDescent="0.25">
      <c r="A274" s="13">
        <v>271</v>
      </c>
      <c r="B274" s="14">
        <v>132500020</v>
      </c>
      <c r="C274" s="13" t="s">
        <v>1591</v>
      </c>
      <c r="D274" s="15" t="s">
        <v>1592</v>
      </c>
      <c r="E274" s="15" t="s">
        <v>24</v>
      </c>
      <c r="F274" s="15" t="s">
        <v>1593</v>
      </c>
      <c r="G274" s="13">
        <v>2025</v>
      </c>
      <c r="H274" s="16">
        <v>3</v>
      </c>
      <c r="I274" s="15" t="s">
        <v>26</v>
      </c>
      <c r="J274" s="15" t="s">
        <v>27</v>
      </c>
    </row>
    <row r="275" spans="1:10" ht="13" customHeight="1" x14ac:dyDescent="0.25">
      <c r="A275" s="13">
        <v>272</v>
      </c>
      <c r="B275" s="14">
        <v>132580136</v>
      </c>
      <c r="C275" s="13" t="s">
        <v>1594</v>
      </c>
      <c r="D275" s="15" t="s">
        <v>1595</v>
      </c>
      <c r="E275" s="15" t="s">
        <v>24</v>
      </c>
      <c r="F275" s="15" t="s">
        <v>1037</v>
      </c>
      <c r="G275" s="13">
        <v>2025</v>
      </c>
      <c r="H275" s="16">
        <v>5</v>
      </c>
      <c r="I275" s="15" t="s">
        <v>26</v>
      </c>
      <c r="J275" s="15" t="s">
        <v>27</v>
      </c>
    </row>
    <row r="276" spans="1:10" ht="13" customHeight="1" x14ac:dyDescent="0.25">
      <c r="A276" s="13">
        <v>273</v>
      </c>
      <c r="B276" s="14">
        <v>102585158</v>
      </c>
      <c r="C276" s="13" t="s">
        <v>1596</v>
      </c>
      <c r="D276" s="15" t="s">
        <v>1597</v>
      </c>
      <c r="E276" s="15" t="s">
        <v>24</v>
      </c>
      <c r="F276" s="15" t="s">
        <v>324</v>
      </c>
      <c r="G276" s="13">
        <v>2025</v>
      </c>
      <c r="H276" s="16">
        <v>3.5</v>
      </c>
      <c r="I276" s="15" t="s">
        <v>26</v>
      </c>
      <c r="J276" s="15" t="s">
        <v>27</v>
      </c>
    </row>
    <row r="277" spans="1:10" ht="13" customHeight="1" x14ac:dyDescent="0.25">
      <c r="A277" s="13">
        <v>274</v>
      </c>
      <c r="B277" s="14">
        <v>102501767</v>
      </c>
      <c r="C277" s="13" t="s">
        <v>1598</v>
      </c>
      <c r="D277" s="15" t="s">
        <v>1599</v>
      </c>
      <c r="E277" s="15" t="s">
        <v>24</v>
      </c>
      <c r="F277" s="15" t="s">
        <v>396</v>
      </c>
      <c r="G277" s="13">
        <v>2025</v>
      </c>
      <c r="H277" s="16">
        <v>5</v>
      </c>
      <c r="I277" s="15" t="s">
        <v>26</v>
      </c>
      <c r="J277" s="15" t="s">
        <v>27</v>
      </c>
    </row>
    <row r="278" spans="1:10" ht="13" customHeight="1" x14ac:dyDescent="0.25">
      <c r="A278" s="13">
        <v>275</v>
      </c>
      <c r="B278" s="14">
        <v>132580139</v>
      </c>
      <c r="C278" s="13" t="s">
        <v>1600</v>
      </c>
      <c r="D278" s="15" t="s">
        <v>1601</v>
      </c>
      <c r="E278" s="15" t="s">
        <v>24</v>
      </c>
      <c r="F278" s="15" t="s">
        <v>91</v>
      </c>
      <c r="G278" s="13">
        <v>2025</v>
      </c>
      <c r="H278" s="16">
        <v>20</v>
      </c>
      <c r="I278" s="15" t="s">
        <v>26</v>
      </c>
      <c r="J278" s="15" t="s">
        <v>27</v>
      </c>
    </row>
    <row r="279" spans="1:10" ht="13" customHeight="1" x14ac:dyDescent="0.25">
      <c r="A279" s="13">
        <v>276</v>
      </c>
      <c r="B279" s="14">
        <v>132580140</v>
      </c>
      <c r="C279" s="13" t="s">
        <v>1602</v>
      </c>
      <c r="D279" s="15" t="s">
        <v>1603</v>
      </c>
      <c r="E279" s="15" t="s">
        <v>24</v>
      </c>
      <c r="F279" s="15" t="s">
        <v>91</v>
      </c>
      <c r="G279" s="13">
        <v>2025</v>
      </c>
      <c r="H279" s="16">
        <v>20</v>
      </c>
      <c r="I279" s="15" t="s">
        <v>26</v>
      </c>
      <c r="J279" s="15" t="s">
        <v>27</v>
      </c>
    </row>
    <row r="280" spans="1:10" ht="13" customHeight="1" x14ac:dyDescent="0.25">
      <c r="A280" s="13">
        <v>277</v>
      </c>
      <c r="B280" s="14">
        <v>132580152</v>
      </c>
      <c r="C280" s="13" t="s">
        <v>1604</v>
      </c>
      <c r="D280" s="15" t="s">
        <v>1605</v>
      </c>
      <c r="E280" s="15" t="s">
        <v>24</v>
      </c>
      <c r="F280" s="15" t="s">
        <v>91</v>
      </c>
      <c r="G280" s="13">
        <v>2025</v>
      </c>
      <c r="H280" s="16">
        <v>20</v>
      </c>
      <c r="I280" s="15" t="s">
        <v>26</v>
      </c>
      <c r="J280" s="15" t="s">
        <v>27</v>
      </c>
    </row>
    <row r="281" spans="1:10" ht="13" customHeight="1" x14ac:dyDescent="0.25">
      <c r="A281" s="13">
        <v>278</v>
      </c>
      <c r="B281" s="14" t="s">
        <v>1606</v>
      </c>
      <c r="C281" s="13" t="s">
        <v>1607</v>
      </c>
      <c r="D281" s="15" t="s">
        <v>1608</v>
      </c>
      <c r="E281" s="15" t="s">
        <v>24</v>
      </c>
      <c r="F281" s="15" t="s">
        <v>1503</v>
      </c>
      <c r="G281" s="13">
        <v>2025</v>
      </c>
      <c r="H281" s="16">
        <v>1</v>
      </c>
      <c r="I281" s="15" t="s">
        <v>26</v>
      </c>
      <c r="J281" s="15" t="s">
        <v>27</v>
      </c>
    </row>
    <row r="282" spans="1:10" ht="13" customHeight="1" x14ac:dyDescent="0.25">
      <c r="A282" s="13">
        <v>279</v>
      </c>
      <c r="B282" s="14">
        <v>132580151</v>
      </c>
      <c r="C282" s="13" t="s">
        <v>1609</v>
      </c>
      <c r="D282" s="15" t="s">
        <v>1610</v>
      </c>
      <c r="E282" s="15" t="s">
        <v>24</v>
      </c>
      <c r="F282" s="15" t="s">
        <v>91</v>
      </c>
      <c r="G282" s="13">
        <v>2025</v>
      </c>
      <c r="H282" s="16">
        <v>20</v>
      </c>
      <c r="I282" s="15" t="s">
        <v>26</v>
      </c>
      <c r="J282" s="15" t="s">
        <v>27</v>
      </c>
    </row>
    <row r="283" spans="1:10" ht="13" customHeight="1" x14ac:dyDescent="0.25">
      <c r="A283" s="13">
        <v>280</v>
      </c>
      <c r="B283" s="14" t="s">
        <v>1611</v>
      </c>
      <c r="C283" s="13" t="s">
        <v>1612</v>
      </c>
      <c r="D283" s="15" t="s">
        <v>1613</v>
      </c>
      <c r="E283" s="15" t="s">
        <v>24</v>
      </c>
      <c r="F283" s="15" t="s">
        <v>945</v>
      </c>
      <c r="G283" s="13">
        <v>2026</v>
      </c>
      <c r="H283" s="16">
        <v>10</v>
      </c>
      <c r="I283" s="15" t="s">
        <v>26</v>
      </c>
      <c r="J283" s="15" t="s">
        <v>27</v>
      </c>
    </row>
    <row r="284" spans="1:10" ht="13" customHeight="1" x14ac:dyDescent="0.25">
      <c r="A284" s="13">
        <v>281</v>
      </c>
      <c r="B284" s="14" t="s">
        <v>1614</v>
      </c>
      <c r="C284" s="13" t="s">
        <v>1615</v>
      </c>
      <c r="D284" s="15" t="s">
        <v>1616</v>
      </c>
      <c r="E284" s="15" t="s">
        <v>24</v>
      </c>
      <c r="F284" s="15" t="s">
        <v>945</v>
      </c>
      <c r="G284" s="13">
        <v>2026</v>
      </c>
      <c r="H284" s="16">
        <v>5</v>
      </c>
      <c r="I284" s="15" t="s">
        <v>26</v>
      </c>
      <c r="J284" s="15" t="s">
        <v>27</v>
      </c>
    </row>
    <row r="285" spans="1:10" ht="13" customHeight="1" x14ac:dyDescent="0.25">
      <c r="A285" s="13">
        <v>282</v>
      </c>
      <c r="B285" s="14" t="s">
        <v>1617</v>
      </c>
      <c r="C285" s="13" t="s">
        <v>1618</v>
      </c>
      <c r="D285" s="15" t="s">
        <v>1619</v>
      </c>
      <c r="E285" s="15" t="s">
        <v>24</v>
      </c>
      <c r="F285" s="15" t="s">
        <v>399</v>
      </c>
      <c r="G285" s="13">
        <v>2026</v>
      </c>
      <c r="H285" s="16">
        <v>5</v>
      </c>
      <c r="I285" s="15" t="s">
        <v>26</v>
      </c>
      <c r="J285" s="15" t="s">
        <v>27</v>
      </c>
    </row>
    <row r="286" spans="1:10" ht="13" customHeight="1" x14ac:dyDescent="0.25">
      <c r="A286" s="13">
        <v>283</v>
      </c>
      <c r="B286" s="14" t="s">
        <v>1620</v>
      </c>
      <c r="C286" s="13" t="s">
        <v>1621</v>
      </c>
      <c r="D286" s="15" t="s">
        <v>1622</v>
      </c>
      <c r="E286" s="15" t="s">
        <v>24</v>
      </c>
      <c r="F286" s="15" t="s">
        <v>1623</v>
      </c>
      <c r="G286" s="13">
        <v>2026</v>
      </c>
      <c r="H286" s="16">
        <v>7</v>
      </c>
      <c r="I286" s="15" t="s">
        <v>26</v>
      </c>
      <c r="J286" s="15" t="s">
        <v>27</v>
      </c>
    </row>
    <row r="287" spans="1:10" ht="13" customHeight="1" x14ac:dyDescent="0.25">
      <c r="A287" s="13">
        <v>284</v>
      </c>
      <c r="B287" s="14" t="s">
        <v>1624</v>
      </c>
      <c r="C287" s="13" t="s">
        <v>1625</v>
      </c>
      <c r="D287" s="15" t="s">
        <v>1626</v>
      </c>
      <c r="E287" s="15" t="s">
        <v>24</v>
      </c>
      <c r="F287" s="15" t="s">
        <v>1500</v>
      </c>
      <c r="G287" s="13">
        <v>2026</v>
      </c>
      <c r="H287" s="16">
        <v>2</v>
      </c>
      <c r="I287" s="15" t="s">
        <v>26</v>
      </c>
      <c r="J287" s="15" t="s">
        <v>27</v>
      </c>
    </row>
    <row r="288" spans="1:10" ht="13" customHeight="1" x14ac:dyDescent="0.25">
      <c r="A288" s="13">
        <v>285</v>
      </c>
      <c r="B288" s="14" t="s">
        <v>1627</v>
      </c>
      <c r="C288" s="13" t="s">
        <v>1628</v>
      </c>
      <c r="D288" s="15" t="s">
        <v>1629</v>
      </c>
      <c r="E288" s="15" t="s">
        <v>24</v>
      </c>
      <c r="F288" s="15" t="s">
        <v>1037</v>
      </c>
      <c r="G288" s="13">
        <v>2026</v>
      </c>
      <c r="H288" s="16">
        <v>5</v>
      </c>
      <c r="I288" s="15" t="s">
        <v>26</v>
      </c>
      <c r="J288" s="15" t="s">
        <v>27</v>
      </c>
    </row>
    <row r="289" spans="1:10" ht="13" customHeight="1" x14ac:dyDescent="0.25">
      <c r="A289" s="13">
        <v>286</v>
      </c>
      <c r="B289" s="14" t="s">
        <v>1630</v>
      </c>
      <c r="C289" s="13" t="s">
        <v>1631</v>
      </c>
      <c r="D289" s="15" t="s">
        <v>1632</v>
      </c>
      <c r="E289" s="15" t="s">
        <v>24</v>
      </c>
      <c r="F289" s="15" t="s">
        <v>1500</v>
      </c>
      <c r="G289" s="13">
        <v>2026</v>
      </c>
      <c r="H289" s="16">
        <v>2</v>
      </c>
      <c r="I289" s="15" t="s">
        <v>26</v>
      </c>
      <c r="J289" s="15" t="s">
        <v>27</v>
      </c>
    </row>
    <row r="290" spans="1:10" ht="13" customHeight="1" x14ac:dyDescent="0.25">
      <c r="A290" s="13">
        <v>287</v>
      </c>
      <c r="B290" s="14" t="s">
        <v>1633</v>
      </c>
      <c r="C290" s="13" t="s">
        <v>1634</v>
      </c>
      <c r="D290" s="15" t="s">
        <v>1635</v>
      </c>
      <c r="E290" s="15" t="s">
        <v>24</v>
      </c>
      <c r="F290" s="15" t="s">
        <v>1590</v>
      </c>
      <c r="G290" s="13">
        <v>2026</v>
      </c>
      <c r="H290" s="16">
        <v>5</v>
      </c>
      <c r="I290" s="15" t="s">
        <v>26</v>
      </c>
      <c r="J290" s="15" t="s">
        <v>27</v>
      </c>
    </row>
    <row r="291" spans="1:10" ht="13" customHeight="1" x14ac:dyDescent="0.25">
      <c r="A291" s="13">
        <v>288</v>
      </c>
      <c r="B291" s="14">
        <v>132680013</v>
      </c>
      <c r="C291" s="13" t="s">
        <v>1638</v>
      </c>
      <c r="D291" s="15" t="s">
        <v>1639</v>
      </c>
      <c r="E291" s="15" t="s">
        <v>24</v>
      </c>
      <c r="F291" s="15" t="s">
        <v>293</v>
      </c>
      <c r="G291" s="13">
        <v>2026</v>
      </c>
      <c r="H291" s="16">
        <v>10</v>
      </c>
      <c r="I291" s="15" t="s">
        <v>26</v>
      </c>
      <c r="J291" s="15" t="s">
        <v>1650</v>
      </c>
    </row>
    <row r="292" spans="1:10" ht="13" customHeight="1" x14ac:dyDescent="0.25">
      <c r="A292" s="13">
        <v>289</v>
      </c>
      <c r="B292" s="14">
        <v>102680520</v>
      </c>
      <c r="C292" s="13" t="s">
        <v>1640</v>
      </c>
      <c r="D292" s="15" t="s">
        <v>1641</v>
      </c>
      <c r="E292" s="15" t="s">
        <v>24</v>
      </c>
      <c r="F292" s="15" t="s">
        <v>324</v>
      </c>
      <c r="G292" s="13">
        <v>2026</v>
      </c>
      <c r="H292" s="16">
        <v>2</v>
      </c>
      <c r="I292" s="15" t="s">
        <v>26</v>
      </c>
      <c r="J292" s="15" t="s">
        <v>1650</v>
      </c>
    </row>
    <row r="293" spans="1:10" ht="13" customHeight="1" x14ac:dyDescent="0.25">
      <c r="A293" s="13">
        <v>290</v>
      </c>
      <c r="B293" s="14">
        <v>102680526</v>
      </c>
      <c r="C293" s="13" t="s">
        <v>1642</v>
      </c>
      <c r="D293" s="15" t="s">
        <v>1643</v>
      </c>
      <c r="E293" s="15" t="s">
        <v>24</v>
      </c>
      <c r="F293" s="15" t="s">
        <v>489</v>
      </c>
      <c r="G293" s="13">
        <v>2026</v>
      </c>
      <c r="H293" s="16">
        <v>50</v>
      </c>
      <c r="I293" s="15" t="s">
        <v>26</v>
      </c>
      <c r="J293" s="15" t="s">
        <v>1650</v>
      </c>
    </row>
    <row r="294" spans="1:10" ht="13" customHeight="1" x14ac:dyDescent="0.25">
      <c r="A294" s="13">
        <v>291</v>
      </c>
      <c r="B294" s="14">
        <v>132680011</v>
      </c>
      <c r="C294" s="13" t="s">
        <v>1644</v>
      </c>
      <c r="D294" s="15" t="s">
        <v>1645</v>
      </c>
      <c r="E294" s="15" t="s">
        <v>24</v>
      </c>
      <c r="F294" s="15" t="s">
        <v>1500</v>
      </c>
      <c r="G294" s="13">
        <v>2026</v>
      </c>
      <c r="H294" s="16">
        <v>2</v>
      </c>
      <c r="I294" s="15" t="s">
        <v>26</v>
      </c>
      <c r="J294" s="15" t="s">
        <v>1650</v>
      </c>
    </row>
    <row r="295" spans="1:10" ht="13" customHeight="1" x14ac:dyDescent="0.25">
      <c r="A295" s="13">
        <v>292</v>
      </c>
      <c r="B295" s="14">
        <v>132680010</v>
      </c>
      <c r="C295" s="13" t="s">
        <v>1646</v>
      </c>
      <c r="D295" s="15" t="s">
        <v>1647</v>
      </c>
      <c r="E295" s="15" t="s">
        <v>24</v>
      </c>
      <c r="F295" s="15" t="s">
        <v>1500</v>
      </c>
      <c r="G295" s="13">
        <v>2026</v>
      </c>
      <c r="H295" s="16">
        <v>2</v>
      </c>
      <c r="I295" s="15" t="s">
        <v>26</v>
      </c>
      <c r="J295" s="15" t="s">
        <v>1650</v>
      </c>
    </row>
    <row r="296" spans="1:10" ht="13" customHeight="1" x14ac:dyDescent="0.25">
      <c r="A296" s="13">
        <v>293</v>
      </c>
      <c r="B296" s="14">
        <v>132600021</v>
      </c>
      <c r="C296" s="13" t="s">
        <v>1648</v>
      </c>
      <c r="D296" s="15" t="s">
        <v>1649</v>
      </c>
      <c r="E296" s="15" t="s">
        <v>24</v>
      </c>
      <c r="F296" s="15" t="s">
        <v>1192</v>
      </c>
      <c r="G296" s="13">
        <v>2026</v>
      </c>
      <c r="H296" s="16">
        <v>5</v>
      </c>
      <c r="I296" s="15" t="s">
        <v>26</v>
      </c>
      <c r="J296" s="15" t="s">
        <v>1650</v>
      </c>
    </row>
    <row r="297" spans="1:10" ht="13" customHeight="1" x14ac:dyDescent="0.25">
      <c r="A297" s="13">
        <v>294</v>
      </c>
      <c r="B297" s="14">
        <v>132600022</v>
      </c>
      <c r="C297" s="13" t="s">
        <v>1653</v>
      </c>
      <c r="D297" s="15" t="s">
        <v>1671</v>
      </c>
      <c r="E297" s="15" t="s">
        <v>24</v>
      </c>
      <c r="F297" s="15" t="s">
        <v>1593</v>
      </c>
      <c r="G297" s="13">
        <v>2026</v>
      </c>
      <c r="H297" s="16">
        <v>1</v>
      </c>
      <c r="I297" s="15" t="s">
        <v>26</v>
      </c>
      <c r="J297" s="15" t="s">
        <v>1650</v>
      </c>
    </row>
    <row r="298" spans="1:10" ht="13" customHeight="1" x14ac:dyDescent="0.25">
      <c r="A298" s="13">
        <v>295</v>
      </c>
      <c r="B298" s="14">
        <v>132600023</v>
      </c>
      <c r="C298" s="13" t="s">
        <v>1654</v>
      </c>
      <c r="D298" s="15" t="s">
        <v>1672</v>
      </c>
      <c r="E298" s="15" t="s">
        <v>24</v>
      </c>
      <c r="F298" s="15" t="s">
        <v>1593</v>
      </c>
      <c r="G298" s="13">
        <v>2026</v>
      </c>
      <c r="H298" s="16">
        <v>2</v>
      </c>
      <c r="I298" s="15" t="s">
        <v>26</v>
      </c>
      <c r="J298" s="15" t="s">
        <v>1650</v>
      </c>
    </row>
    <row r="299" spans="1:10" ht="13" customHeight="1" x14ac:dyDescent="0.25">
      <c r="A299" s="13">
        <v>296</v>
      </c>
      <c r="B299" s="14">
        <v>132680014</v>
      </c>
      <c r="C299" s="13" t="s">
        <v>1655</v>
      </c>
      <c r="D299" s="15" t="s">
        <v>1673</v>
      </c>
      <c r="E299" s="15" t="s">
        <v>24</v>
      </c>
      <c r="F299" s="15" t="s">
        <v>280</v>
      </c>
      <c r="G299" s="13">
        <v>2026</v>
      </c>
      <c r="H299" s="16">
        <v>5</v>
      </c>
      <c r="I299" s="15" t="s">
        <v>26</v>
      </c>
      <c r="J299" s="15" t="s">
        <v>1650</v>
      </c>
    </row>
    <row r="300" spans="1:10" ht="13" customHeight="1" x14ac:dyDescent="0.25">
      <c r="A300" s="13">
        <v>297</v>
      </c>
      <c r="B300" s="14">
        <v>132680017</v>
      </c>
      <c r="C300" s="13" t="s">
        <v>1656</v>
      </c>
      <c r="D300" s="15" t="s">
        <v>1674</v>
      </c>
      <c r="E300" s="15" t="s">
        <v>24</v>
      </c>
      <c r="F300" s="15" t="s">
        <v>1500</v>
      </c>
      <c r="G300" s="13">
        <v>2026</v>
      </c>
      <c r="H300" s="16">
        <v>2</v>
      </c>
      <c r="I300" s="15" t="s">
        <v>26</v>
      </c>
      <c r="J300" s="15" t="s">
        <v>1650</v>
      </c>
    </row>
    <row r="301" spans="1:10" ht="13" customHeight="1" x14ac:dyDescent="0.25">
      <c r="A301" s="13">
        <v>298</v>
      </c>
      <c r="B301" s="14">
        <v>132680018</v>
      </c>
      <c r="C301" s="13" t="s">
        <v>1657</v>
      </c>
      <c r="D301" s="15" t="s">
        <v>1675</v>
      </c>
      <c r="E301" s="15" t="s">
        <v>24</v>
      </c>
      <c r="F301" s="15" t="s">
        <v>1037</v>
      </c>
      <c r="G301" s="13">
        <v>2026</v>
      </c>
      <c r="H301" s="16">
        <v>5</v>
      </c>
      <c r="I301" s="15" t="s">
        <v>26</v>
      </c>
      <c r="J301" s="15" t="s">
        <v>1650</v>
      </c>
    </row>
    <row r="302" spans="1:10" ht="13" customHeight="1" x14ac:dyDescent="0.25">
      <c r="A302" s="13">
        <v>299</v>
      </c>
      <c r="B302" s="14">
        <v>132680019</v>
      </c>
      <c r="C302" s="13" t="s">
        <v>1658</v>
      </c>
      <c r="D302" s="15" t="s">
        <v>1676</v>
      </c>
      <c r="E302" s="15" t="s">
        <v>24</v>
      </c>
      <c r="F302" s="15" t="s">
        <v>280</v>
      </c>
      <c r="G302" s="13">
        <v>2026</v>
      </c>
      <c r="H302" s="16">
        <v>5</v>
      </c>
      <c r="I302" s="15" t="s">
        <v>26</v>
      </c>
      <c r="J302" s="15" t="s">
        <v>1650</v>
      </c>
    </row>
    <row r="303" spans="1:10" ht="13" customHeight="1" x14ac:dyDescent="0.25">
      <c r="A303" s="13">
        <v>300</v>
      </c>
      <c r="B303" s="14">
        <v>132680021</v>
      </c>
      <c r="C303" s="13" t="s">
        <v>1659</v>
      </c>
      <c r="D303" s="15" t="s">
        <v>1677</v>
      </c>
      <c r="E303" s="15" t="s">
        <v>24</v>
      </c>
      <c r="F303" s="15" t="s">
        <v>356</v>
      </c>
      <c r="G303" s="13">
        <v>2026</v>
      </c>
      <c r="H303" s="16">
        <v>6</v>
      </c>
      <c r="I303" s="15" t="s">
        <v>26</v>
      </c>
      <c r="J303" s="15" t="s">
        <v>1650</v>
      </c>
    </row>
    <row r="304" spans="1:10" ht="13" customHeight="1" x14ac:dyDescent="0.25">
      <c r="A304" s="13">
        <v>301</v>
      </c>
      <c r="B304" s="14">
        <v>132680022</v>
      </c>
      <c r="C304" s="13" t="s">
        <v>1660</v>
      </c>
      <c r="D304" s="15" t="s">
        <v>1678</v>
      </c>
      <c r="E304" s="15" t="s">
        <v>24</v>
      </c>
      <c r="F304" s="15" t="s">
        <v>1500</v>
      </c>
      <c r="G304" s="13">
        <v>2026</v>
      </c>
      <c r="H304" s="16">
        <v>2</v>
      </c>
      <c r="I304" s="15" t="s">
        <v>26</v>
      </c>
      <c r="J304" s="15" t="s">
        <v>1650</v>
      </c>
    </row>
    <row r="305" spans="1:10" ht="13" customHeight="1" x14ac:dyDescent="0.25">
      <c r="A305" s="13">
        <v>302</v>
      </c>
      <c r="B305" s="14" t="s">
        <v>1651</v>
      </c>
      <c r="C305" s="13" t="s">
        <v>1661</v>
      </c>
      <c r="D305" s="15" t="s">
        <v>1679</v>
      </c>
      <c r="E305" s="15" t="s">
        <v>24</v>
      </c>
      <c r="F305" s="15" t="s">
        <v>1680</v>
      </c>
      <c r="G305" s="13">
        <v>2026</v>
      </c>
      <c r="H305" s="16">
        <v>10</v>
      </c>
      <c r="I305" s="15" t="s">
        <v>26</v>
      </c>
      <c r="J305" s="15" t="s">
        <v>1650</v>
      </c>
    </row>
    <row r="306" spans="1:10" ht="13" customHeight="1" x14ac:dyDescent="0.25">
      <c r="A306" s="13">
        <v>303</v>
      </c>
      <c r="B306" s="14">
        <v>102680861</v>
      </c>
      <c r="C306" s="13" t="s">
        <v>1662</v>
      </c>
      <c r="D306" s="15" t="s">
        <v>1681</v>
      </c>
      <c r="E306" s="15" t="s">
        <v>24</v>
      </c>
      <c r="F306" s="15" t="s">
        <v>945</v>
      </c>
      <c r="G306" s="13">
        <v>2026</v>
      </c>
      <c r="H306" s="16">
        <v>4.4000000000000004</v>
      </c>
      <c r="I306" s="15" t="s">
        <v>26</v>
      </c>
      <c r="J306" s="15" t="s">
        <v>1650</v>
      </c>
    </row>
    <row r="307" spans="1:10" ht="13" customHeight="1" x14ac:dyDescent="0.25">
      <c r="A307" s="13">
        <v>304</v>
      </c>
      <c r="B307" s="14">
        <v>132680023</v>
      </c>
      <c r="C307" s="13" t="s">
        <v>1663</v>
      </c>
      <c r="D307" s="15" t="s">
        <v>1682</v>
      </c>
      <c r="E307" s="15" t="s">
        <v>24</v>
      </c>
      <c r="F307" s="15" t="s">
        <v>293</v>
      </c>
      <c r="G307" s="13">
        <v>2026</v>
      </c>
      <c r="H307" s="16">
        <v>10</v>
      </c>
      <c r="I307" s="15" t="s">
        <v>26</v>
      </c>
      <c r="J307" s="15" t="s">
        <v>1650</v>
      </c>
    </row>
    <row r="308" spans="1:10" ht="13" customHeight="1" x14ac:dyDescent="0.25">
      <c r="A308" s="13">
        <v>305</v>
      </c>
      <c r="B308" s="14">
        <v>132680026</v>
      </c>
      <c r="C308" s="13" t="s">
        <v>1664</v>
      </c>
      <c r="D308" s="15" t="s">
        <v>1683</v>
      </c>
      <c r="E308" s="15" t="s">
        <v>24</v>
      </c>
      <c r="F308" s="15" t="s">
        <v>1684</v>
      </c>
      <c r="G308" s="13">
        <v>2026</v>
      </c>
      <c r="H308" s="16">
        <v>8</v>
      </c>
      <c r="I308" s="15" t="s">
        <v>26</v>
      </c>
      <c r="J308" s="15" t="s">
        <v>1650</v>
      </c>
    </row>
    <row r="309" spans="1:10" ht="13" customHeight="1" x14ac:dyDescent="0.25">
      <c r="A309" s="13">
        <v>306</v>
      </c>
      <c r="B309" s="14">
        <v>132680028</v>
      </c>
      <c r="C309" s="13" t="s">
        <v>1665</v>
      </c>
      <c r="D309" s="15" t="s">
        <v>1685</v>
      </c>
      <c r="E309" s="15" t="s">
        <v>24</v>
      </c>
      <c r="F309" s="15" t="s">
        <v>1582</v>
      </c>
      <c r="G309" s="13">
        <v>2026</v>
      </c>
      <c r="H309" s="16">
        <v>5</v>
      </c>
      <c r="I309" s="15" t="s">
        <v>26</v>
      </c>
      <c r="J309" s="15" t="s">
        <v>1650</v>
      </c>
    </row>
    <row r="310" spans="1:10" ht="13" customHeight="1" x14ac:dyDescent="0.25">
      <c r="A310" s="13">
        <v>307</v>
      </c>
      <c r="B310" s="14">
        <v>132680029</v>
      </c>
      <c r="C310" s="13" t="s">
        <v>1666</v>
      </c>
      <c r="D310" s="15" t="s">
        <v>1686</v>
      </c>
      <c r="E310" s="15" t="s">
        <v>24</v>
      </c>
      <c r="F310" s="15" t="s">
        <v>293</v>
      </c>
      <c r="G310" s="13">
        <v>2026</v>
      </c>
      <c r="H310" s="16">
        <v>10</v>
      </c>
      <c r="I310" s="15" t="s">
        <v>26</v>
      </c>
      <c r="J310" s="15" t="s">
        <v>1650</v>
      </c>
    </row>
    <row r="311" spans="1:10" ht="13" customHeight="1" x14ac:dyDescent="0.25">
      <c r="A311" s="13">
        <v>308</v>
      </c>
      <c r="B311" s="14">
        <v>102681056</v>
      </c>
      <c r="C311" s="13" t="s">
        <v>1667</v>
      </c>
      <c r="D311" s="15" t="s">
        <v>1687</v>
      </c>
      <c r="E311" s="15" t="s">
        <v>24</v>
      </c>
      <c r="F311" s="15" t="s">
        <v>1688</v>
      </c>
      <c r="G311" s="13">
        <v>2026</v>
      </c>
      <c r="H311" s="16">
        <v>7</v>
      </c>
      <c r="I311" s="15" t="s">
        <v>26</v>
      </c>
      <c r="J311" s="15" t="s">
        <v>1650</v>
      </c>
    </row>
    <row r="312" spans="1:10" ht="13" customHeight="1" x14ac:dyDescent="0.25">
      <c r="A312" s="13">
        <v>309</v>
      </c>
      <c r="B312" s="14">
        <v>102681075</v>
      </c>
      <c r="C312" s="13" t="s">
        <v>1668</v>
      </c>
      <c r="D312" s="15" t="s">
        <v>1689</v>
      </c>
      <c r="E312" s="15" t="s">
        <v>24</v>
      </c>
      <c r="F312" s="15" t="s">
        <v>1690</v>
      </c>
      <c r="G312" s="13">
        <v>2026</v>
      </c>
      <c r="H312" s="16">
        <v>4</v>
      </c>
      <c r="I312" s="15" t="s">
        <v>26</v>
      </c>
      <c r="J312" s="15" t="s">
        <v>1650</v>
      </c>
    </row>
    <row r="313" spans="1:10" ht="13" customHeight="1" x14ac:dyDescent="0.25">
      <c r="A313" s="13">
        <v>310</v>
      </c>
      <c r="B313" s="14">
        <v>132680031</v>
      </c>
      <c r="C313" s="13" t="s">
        <v>1669</v>
      </c>
      <c r="D313" s="15" t="s">
        <v>1691</v>
      </c>
      <c r="E313" s="15" t="s">
        <v>24</v>
      </c>
      <c r="F313" s="15" t="s">
        <v>1692</v>
      </c>
      <c r="G313" s="13">
        <v>2026</v>
      </c>
      <c r="H313" s="16">
        <v>18</v>
      </c>
      <c r="I313" s="15" t="s">
        <v>26</v>
      </c>
      <c r="J313" s="15" t="s">
        <v>1650</v>
      </c>
    </row>
    <row r="314" spans="1:10" ht="13" customHeight="1" x14ac:dyDescent="0.25">
      <c r="A314" s="13">
        <v>311</v>
      </c>
      <c r="B314" s="14" t="s">
        <v>1652</v>
      </c>
      <c r="C314" s="13" t="s">
        <v>1670</v>
      </c>
      <c r="D314" s="15" t="s">
        <v>1693</v>
      </c>
      <c r="E314" s="15" t="s">
        <v>24</v>
      </c>
      <c r="F314" s="15" t="s">
        <v>280</v>
      </c>
      <c r="G314" s="13">
        <v>2026</v>
      </c>
      <c r="H314" s="16">
        <v>5</v>
      </c>
      <c r="I314" s="15" t="s">
        <v>26</v>
      </c>
      <c r="J314" s="15" t="s">
        <v>1650</v>
      </c>
    </row>
    <row r="315" spans="1:10" ht="13" customHeight="1" x14ac:dyDescent="0.25">
      <c r="A315" s="13">
        <v>312</v>
      </c>
      <c r="B315" s="14">
        <v>132680056</v>
      </c>
      <c r="C315" s="13" t="s">
        <v>1695</v>
      </c>
      <c r="D315" s="15" t="s">
        <v>1696</v>
      </c>
      <c r="E315" s="15" t="s">
        <v>24</v>
      </c>
      <c r="F315" s="15" t="s">
        <v>1538</v>
      </c>
      <c r="G315" s="13">
        <v>2026</v>
      </c>
      <c r="H315" s="16">
        <v>3</v>
      </c>
      <c r="I315" s="15" t="s">
        <v>26</v>
      </c>
      <c r="J315" s="15" t="s">
        <v>1650</v>
      </c>
    </row>
    <row r="316" spans="1:10" ht="13" customHeight="1" x14ac:dyDescent="0.25">
      <c r="A316" s="13">
        <v>313</v>
      </c>
      <c r="B316" s="14">
        <v>102681778</v>
      </c>
      <c r="C316" s="13" t="s">
        <v>1697</v>
      </c>
      <c r="D316" s="15" t="s">
        <v>1698</v>
      </c>
      <c r="E316" s="15" t="s">
        <v>24</v>
      </c>
      <c r="F316" s="15" t="s">
        <v>489</v>
      </c>
      <c r="G316" s="13">
        <v>2026</v>
      </c>
      <c r="H316" s="16">
        <v>50</v>
      </c>
      <c r="I316" s="15" t="s">
        <v>26</v>
      </c>
      <c r="J316" s="15" t="s">
        <v>1650</v>
      </c>
    </row>
    <row r="317" spans="1:10" ht="13" customHeight="1" x14ac:dyDescent="0.25">
      <c r="A317" s="13">
        <v>314</v>
      </c>
      <c r="B317" s="14">
        <v>132680055</v>
      </c>
      <c r="C317" s="13" t="s">
        <v>1699</v>
      </c>
      <c r="D317" s="15" t="s">
        <v>1700</v>
      </c>
      <c r="E317" s="15" t="s">
        <v>24</v>
      </c>
      <c r="F317" s="15" t="s">
        <v>1582</v>
      </c>
      <c r="G317" s="13">
        <v>2026</v>
      </c>
      <c r="H317" s="16">
        <v>8</v>
      </c>
      <c r="I317" s="15" t="s">
        <v>26</v>
      </c>
      <c r="J317" s="15" t="s">
        <v>1650</v>
      </c>
    </row>
    <row r="318" spans="1:10" ht="13" customHeight="1" x14ac:dyDescent="0.25">
      <c r="A318" s="13">
        <v>315</v>
      </c>
      <c r="B318" s="14">
        <v>102681737</v>
      </c>
      <c r="C318" s="13" t="s">
        <v>1701</v>
      </c>
      <c r="D318" s="15" t="s">
        <v>1702</v>
      </c>
      <c r="E318" s="15" t="s">
        <v>24</v>
      </c>
      <c r="F318" s="15" t="s">
        <v>1414</v>
      </c>
      <c r="G318" s="13">
        <v>2026</v>
      </c>
      <c r="H318" s="16">
        <v>6</v>
      </c>
      <c r="I318" s="15" t="s">
        <v>26</v>
      </c>
      <c r="J318" s="15" t="s">
        <v>1650</v>
      </c>
    </row>
    <row r="319" spans="1:10" ht="13" customHeight="1" x14ac:dyDescent="0.25">
      <c r="A319" s="13">
        <v>316</v>
      </c>
      <c r="B319" s="14">
        <v>132680050</v>
      </c>
      <c r="C319" s="13" t="s">
        <v>1703</v>
      </c>
      <c r="D319" s="15" t="s">
        <v>1704</v>
      </c>
      <c r="E319" s="15" t="s">
        <v>24</v>
      </c>
      <c r="F319" s="15" t="s">
        <v>293</v>
      </c>
      <c r="G319" s="13">
        <v>2026</v>
      </c>
      <c r="H319" s="16">
        <v>10</v>
      </c>
      <c r="I319" s="15" t="s">
        <v>26</v>
      </c>
      <c r="J319" s="15" t="s">
        <v>1650</v>
      </c>
    </row>
    <row r="320" spans="1:10" ht="13" customHeight="1" x14ac:dyDescent="0.25">
      <c r="A320" s="13">
        <v>317</v>
      </c>
      <c r="B320" s="14">
        <v>102602017</v>
      </c>
      <c r="C320" s="13" t="s">
        <v>1705</v>
      </c>
      <c r="D320" s="15" t="s">
        <v>1706</v>
      </c>
      <c r="E320" s="15" t="s">
        <v>24</v>
      </c>
      <c r="F320" s="15" t="s">
        <v>1590</v>
      </c>
      <c r="G320" s="13">
        <v>2026</v>
      </c>
      <c r="H320" s="16">
        <v>7.1</v>
      </c>
      <c r="I320" s="15" t="s">
        <v>26</v>
      </c>
      <c r="J320" s="15" t="s">
        <v>1650</v>
      </c>
    </row>
    <row r="321" spans="1:10" ht="13" customHeight="1" x14ac:dyDescent="0.25">
      <c r="A321" s="13">
        <v>318</v>
      </c>
      <c r="B321" s="14">
        <v>132680051</v>
      </c>
      <c r="C321" s="13" t="s">
        <v>1707</v>
      </c>
      <c r="D321" s="15" t="s">
        <v>1708</v>
      </c>
      <c r="E321" s="15" t="s">
        <v>24</v>
      </c>
      <c r="F321" s="15" t="s">
        <v>1709</v>
      </c>
      <c r="G321" s="13">
        <v>2026</v>
      </c>
      <c r="H321" s="16">
        <v>5</v>
      </c>
      <c r="I321" s="15" t="s">
        <v>26</v>
      </c>
      <c r="J321" s="15" t="s">
        <v>1650</v>
      </c>
    </row>
    <row r="322" spans="1:10" ht="13" customHeight="1" x14ac:dyDescent="0.25">
      <c r="A322" s="13">
        <v>319</v>
      </c>
      <c r="B322" s="14">
        <v>102681680</v>
      </c>
      <c r="C322" s="13" t="s">
        <v>1710</v>
      </c>
      <c r="D322" s="15" t="s">
        <v>1711</v>
      </c>
      <c r="E322" s="15" t="s">
        <v>24</v>
      </c>
      <c r="F322" s="15" t="s">
        <v>1414</v>
      </c>
      <c r="G322" s="13">
        <v>2026</v>
      </c>
      <c r="H322" s="16">
        <v>7</v>
      </c>
      <c r="I322" s="15" t="s">
        <v>26</v>
      </c>
      <c r="J322" s="15" t="s">
        <v>1650</v>
      </c>
    </row>
    <row r="323" spans="1:10" ht="13" customHeight="1" x14ac:dyDescent="0.25">
      <c r="A323" s="13">
        <v>320</v>
      </c>
      <c r="B323" s="14">
        <v>132680052</v>
      </c>
      <c r="C323" s="13" t="s">
        <v>1712</v>
      </c>
      <c r="D323" s="15" t="s">
        <v>1713</v>
      </c>
      <c r="E323" s="15" t="s">
        <v>24</v>
      </c>
      <c r="F323" s="15" t="s">
        <v>1057</v>
      </c>
      <c r="G323" s="13">
        <v>2026</v>
      </c>
      <c r="H323" s="16">
        <v>5</v>
      </c>
      <c r="I323" s="15" t="s">
        <v>26</v>
      </c>
      <c r="J323" s="15" t="s">
        <v>1650</v>
      </c>
    </row>
    <row r="324" spans="1:10" ht="13" customHeight="1" x14ac:dyDescent="0.25">
      <c r="A324" s="13">
        <v>321</v>
      </c>
      <c r="B324" s="14">
        <v>132680046</v>
      </c>
      <c r="C324" s="13" t="s">
        <v>1714</v>
      </c>
      <c r="D324" s="15" t="s">
        <v>1715</v>
      </c>
      <c r="E324" s="15" t="s">
        <v>24</v>
      </c>
      <c r="F324" s="15" t="s">
        <v>1037</v>
      </c>
      <c r="G324" s="13">
        <v>2026</v>
      </c>
      <c r="H324" s="16">
        <v>5</v>
      </c>
      <c r="I324" s="15" t="s">
        <v>26</v>
      </c>
      <c r="J324" s="15" t="s">
        <v>1650</v>
      </c>
    </row>
    <row r="325" spans="1:10" ht="13" customHeight="1" x14ac:dyDescent="0.25">
      <c r="A325" s="13">
        <v>322</v>
      </c>
      <c r="B325" s="14">
        <v>102681556</v>
      </c>
      <c r="C325" s="13" t="s">
        <v>1716</v>
      </c>
      <c r="D325" s="15" t="s">
        <v>1717</v>
      </c>
      <c r="E325" s="15" t="s">
        <v>24</v>
      </c>
      <c r="F325" s="15" t="s">
        <v>44</v>
      </c>
      <c r="G325" s="13">
        <v>2026</v>
      </c>
      <c r="H325" s="16">
        <v>4.5999999999999996</v>
      </c>
      <c r="I325" s="15" t="s">
        <v>26</v>
      </c>
      <c r="J325" s="15" t="s">
        <v>1650</v>
      </c>
    </row>
    <row r="326" spans="1:10" ht="13" customHeight="1" x14ac:dyDescent="0.25">
      <c r="A326" s="13">
        <v>323</v>
      </c>
      <c r="B326" s="14">
        <v>102681503</v>
      </c>
      <c r="C326" s="13" t="s">
        <v>1718</v>
      </c>
      <c r="D326" s="15" t="s">
        <v>1719</v>
      </c>
      <c r="E326" s="15" t="s">
        <v>24</v>
      </c>
      <c r="F326" s="15" t="s">
        <v>324</v>
      </c>
      <c r="G326" s="13">
        <v>2026</v>
      </c>
      <c r="H326" s="16">
        <v>3</v>
      </c>
      <c r="I326" s="15" t="s">
        <v>26</v>
      </c>
      <c r="J326" s="15" t="s">
        <v>1650</v>
      </c>
    </row>
    <row r="327" spans="1:10" ht="13" customHeight="1" x14ac:dyDescent="0.25">
      <c r="A327" s="13">
        <v>324</v>
      </c>
      <c r="B327" s="14">
        <v>102681512</v>
      </c>
      <c r="C327" s="13" t="s">
        <v>1720</v>
      </c>
      <c r="D327" s="15" t="s">
        <v>1721</v>
      </c>
      <c r="E327" s="15" t="s">
        <v>24</v>
      </c>
      <c r="F327" s="15" t="s">
        <v>324</v>
      </c>
      <c r="G327" s="13">
        <v>2026</v>
      </c>
      <c r="H327" s="16">
        <v>3</v>
      </c>
      <c r="I327" s="15" t="s">
        <v>26</v>
      </c>
      <c r="J327" s="15" t="s">
        <v>1650</v>
      </c>
    </row>
    <row r="328" spans="1:10" ht="13" customHeight="1" x14ac:dyDescent="0.25">
      <c r="A328" s="13">
        <v>325</v>
      </c>
      <c r="B328" s="14">
        <v>132680042</v>
      </c>
      <c r="C328" s="13" t="s">
        <v>1722</v>
      </c>
      <c r="D328" s="15" t="s">
        <v>1723</v>
      </c>
      <c r="E328" s="15" t="s">
        <v>24</v>
      </c>
      <c r="F328" s="15" t="s">
        <v>471</v>
      </c>
      <c r="G328" s="13">
        <v>2026</v>
      </c>
      <c r="H328" s="16">
        <v>10</v>
      </c>
      <c r="I328" s="15" t="s">
        <v>26</v>
      </c>
      <c r="J328" s="15" t="s">
        <v>1650</v>
      </c>
    </row>
    <row r="329" spans="1:10" ht="13" customHeight="1" x14ac:dyDescent="0.25">
      <c r="A329" s="13">
        <v>326</v>
      </c>
      <c r="B329" s="14">
        <v>132680041</v>
      </c>
      <c r="C329" s="13" t="s">
        <v>1724</v>
      </c>
      <c r="D329" s="15" t="s">
        <v>1725</v>
      </c>
      <c r="E329" s="15" t="s">
        <v>24</v>
      </c>
      <c r="F329" s="15" t="s">
        <v>471</v>
      </c>
      <c r="G329" s="13">
        <v>2026</v>
      </c>
      <c r="H329" s="16">
        <v>10</v>
      </c>
      <c r="I329" s="15" t="s">
        <v>26</v>
      </c>
      <c r="J329" s="15" t="s">
        <v>1650</v>
      </c>
    </row>
    <row r="330" spans="1:10" ht="13" customHeight="1" x14ac:dyDescent="0.25">
      <c r="A330" s="13">
        <v>327</v>
      </c>
      <c r="B330" s="14">
        <v>132680040</v>
      </c>
      <c r="C330" s="13" t="s">
        <v>1726</v>
      </c>
      <c r="D330" s="15" t="s">
        <v>1727</v>
      </c>
      <c r="E330" s="15" t="s">
        <v>24</v>
      </c>
      <c r="F330" s="15" t="s">
        <v>1130</v>
      </c>
      <c r="G330" s="13">
        <v>2026</v>
      </c>
      <c r="H330" s="16">
        <v>5</v>
      </c>
      <c r="I330" s="15" t="s">
        <v>26</v>
      </c>
      <c r="J330" s="15" t="s">
        <v>1650</v>
      </c>
    </row>
    <row r="331" spans="1:10" ht="13" customHeight="1" x14ac:dyDescent="0.25">
      <c r="A331" s="13">
        <v>328</v>
      </c>
      <c r="B331" s="14">
        <v>132680037</v>
      </c>
      <c r="C331" s="13" t="s">
        <v>1728</v>
      </c>
      <c r="D331" s="15" t="s">
        <v>1729</v>
      </c>
      <c r="E331" s="15" t="s">
        <v>24</v>
      </c>
      <c r="F331" s="15" t="s">
        <v>1500</v>
      </c>
      <c r="G331" s="13">
        <v>2026</v>
      </c>
      <c r="H331" s="16">
        <v>2</v>
      </c>
      <c r="I331" s="15" t="s">
        <v>26</v>
      </c>
      <c r="J331" s="15" t="s">
        <v>1650</v>
      </c>
    </row>
    <row r="332" spans="1:10" ht="13" customHeight="1" x14ac:dyDescent="0.25">
      <c r="A332" s="13">
        <v>329</v>
      </c>
      <c r="B332" s="14">
        <v>132680035</v>
      </c>
      <c r="C332" s="13" t="s">
        <v>1730</v>
      </c>
      <c r="D332" s="15" t="s">
        <v>1731</v>
      </c>
      <c r="E332" s="15" t="s">
        <v>24</v>
      </c>
      <c r="F332" s="15" t="s">
        <v>1500</v>
      </c>
      <c r="G332" s="13">
        <v>2026</v>
      </c>
      <c r="H332" s="16">
        <v>2</v>
      </c>
      <c r="I332" s="15" t="s">
        <v>26</v>
      </c>
      <c r="J332" s="15" t="s">
        <v>1650</v>
      </c>
    </row>
    <row r="333" spans="1:10" ht="13" customHeight="1" x14ac:dyDescent="0.25">
      <c r="A333" s="13">
        <v>330</v>
      </c>
      <c r="B333" s="14">
        <v>132680036</v>
      </c>
      <c r="C333" s="13" t="s">
        <v>1732</v>
      </c>
      <c r="D333" s="15" t="s">
        <v>1733</v>
      </c>
      <c r="E333" s="15" t="s">
        <v>24</v>
      </c>
      <c r="F333" s="15" t="s">
        <v>1500</v>
      </c>
      <c r="G333" s="13">
        <v>2026</v>
      </c>
      <c r="H333" s="16">
        <v>2</v>
      </c>
      <c r="I333" s="15" t="s">
        <v>26</v>
      </c>
      <c r="J333" s="15" t="s">
        <v>1650</v>
      </c>
    </row>
    <row r="334" spans="1:10" ht="13" customHeight="1" x14ac:dyDescent="0.25">
      <c r="A334" s="13">
        <v>331</v>
      </c>
      <c r="B334" s="14">
        <v>132680034</v>
      </c>
      <c r="C334" s="13" t="s">
        <v>1734</v>
      </c>
      <c r="D334" s="15" t="s">
        <v>1735</v>
      </c>
      <c r="E334" s="15" t="s">
        <v>24</v>
      </c>
      <c r="F334" s="15" t="s">
        <v>1500</v>
      </c>
      <c r="G334" s="13">
        <v>2026</v>
      </c>
      <c r="H334" s="16">
        <v>2</v>
      </c>
      <c r="I334" s="15" t="s">
        <v>26</v>
      </c>
      <c r="J334" s="15" t="s">
        <v>1650</v>
      </c>
    </row>
    <row r="335" spans="1:10" ht="13" customHeight="1" x14ac:dyDescent="0.25">
      <c r="A335" s="13">
        <v>332</v>
      </c>
      <c r="B335" s="14" t="s">
        <v>1694</v>
      </c>
      <c r="C335" s="13" t="s">
        <v>1736</v>
      </c>
      <c r="D335" s="15" t="s">
        <v>1737</v>
      </c>
      <c r="E335" s="15" t="s">
        <v>24</v>
      </c>
      <c r="F335" s="15" t="s">
        <v>280</v>
      </c>
      <c r="G335" s="13">
        <v>2026</v>
      </c>
      <c r="H335" s="16">
        <v>5</v>
      </c>
      <c r="I335" s="15" t="s">
        <v>26</v>
      </c>
      <c r="J335" s="15" t="s">
        <v>1650</v>
      </c>
    </row>
    <row r="336" spans="1:10" ht="13" customHeight="1" x14ac:dyDescent="0.25">
      <c r="A336" s="13">
        <v>333</v>
      </c>
      <c r="B336" s="14">
        <v>132680033</v>
      </c>
      <c r="C336" s="13" t="s">
        <v>1738</v>
      </c>
      <c r="D336" s="15" t="s">
        <v>1739</v>
      </c>
      <c r="E336" s="15" t="s">
        <v>24</v>
      </c>
      <c r="F336" s="15" t="s">
        <v>1037</v>
      </c>
      <c r="G336" s="13">
        <v>2026</v>
      </c>
      <c r="H336" s="16">
        <v>5</v>
      </c>
      <c r="I336" s="15" t="s">
        <v>26</v>
      </c>
      <c r="J336" s="15" t="s">
        <v>1650</v>
      </c>
    </row>
    <row r="337" spans="1:10" ht="13" customHeight="1" x14ac:dyDescent="0.25">
      <c r="A337" s="13">
        <v>334</v>
      </c>
      <c r="B337" s="45">
        <v>132680062</v>
      </c>
      <c r="C337" s="13" t="s">
        <v>1741</v>
      </c>
      <c r="D337" s="15" t="s">
        <v>1742</v>
      </c>
      <c r="E337" s="15" t="s">
        <v>24</v>
      </c>
      <c r="F337" s="15" t="s">
        <v>1743</v>
      </c>
      <c r="G337" s="13">
        <v>2026</v>
      </c>
      <c r="H337" s="16">
        <v>16</v>
      </c>
      <c r="I337" s="15" t="s">
        <v>26</v>
      </c>
      <c r="J337" s="15" t="s">
        <v>32</v>
      </c>
    </row>
    <row r="338" spans="1:10" ht="13" customHeight="1" x14ac:dyDescent="0.25">
      <c r="A338" s="13">
        <v>335</v>
      </c>
      <c r="B338" s="45">
        <v>102681979</v>
      </c>
      <c r="C338" s="13" t="s">
        <v>1745</v>
      </c>
      <c r="D338" s="15" t="s">
        <v>1746</v>
      </c>
      <c r="E338" s="15" t="s">
        <v>24</v>
      </c>
      <c r="F338" s="15" t="s">
        <v>1747</v>
      </c>
      <c r="G338" s="13">
        <v>2026</v>
      </c>
      <c r="H338" s="16">
        <v>50</v>
      </c>
      <c r="I338" s="15" t="s">
        <v>26</v>
      </c>
      <c r="J338" s="46" t="s">
        <v>1744</v>
      </c>
    </row>
    <row r="339" spans="1:10" ht="13" customHeight="1" x14ac:dyDescent="0.25">
      <c r="A339" s="13">
        <v>336</v>
      </c>
      <c r="B339" s="45" t="s">
        <v>1748</v>
      </c>
      <c r="C339" s="13" t="s">
        <v>1749</v>
      </c>
      <c r="D339" s="15" t="s">
        <v>1750</v>
      </c>
      <c r="E339" s="15" t="s">
        <v>24</v>
      </c>
      <c r="F339" s="15" t="s">
        <v>1751</v>
      </c>
      <c r="G339" s="13">
        <v>2026</v>
      </c>
      <c r="H339" s="16">
        <v>9</v>
      </c>
      <c r="I339" s="15" t="s">
        <v>26</v>
      </c>
      <c r="J339" s="15" t="s">
        <v>32</v>
      </c>
    </row>
    <row r="340" spans="1:10" ht="13" customHeight="1" x14ac:dyDescent="0.25">
      <c r="A340" s="13">
        <v>337</v>
      </c>
      <c r="B340" s="45" t="s">
        <v>1752</v>
      </c>
      <c r="C340" s="13" t="s">
        <v>1753</v>
      </c>
      <c r="D340" s="15" t="s">
        <v>1754</v>
      </c>
      <c r="E340" s="15" t="s">
        <v>24</v>
      </c>
      <c r="F340" s="15" t="s">
        <v>1743</v>
      </c>
      <c r="G340" s="13">
        <v>2026</v>
      </c>
      <c r="H340" s="16">
        <v>14</v>
      </c>
      <c r="I340" s="15" t="s">
        <v>26</v>
      </c>
      <c r="J340" s="15" t="s">
        <v>32</v>
      </c>
    </row>
    <row r="341" spans="1:10" ht="13" customHeight="1" x14ac:dyDescent="0.25">
      <c r="A341" s="13">
        <v>338</v>
      </c>
      <c r="B341" s="45" t="s">
        <v>1755</v>
      </c>
      <c r="C341" s="13" t="s">
        <v>1758</v>
      </c>
      <c r="D341" s="15" t="s">
        <v>1759</v>
      </c>
      <c r="E341" s="15" t="s">
        <v>24</v>
      </c>
      <c r="F341" s="15" t="s">
        <v>1760</v>
      </c>
      <c r="G341" s="13">
        <v>2026</v>
      </c>
      <c r="H341" s="16">
        <v>5</v>
      </c>
      <c r="I341" s="15" t="s">
        <v>26</v>
      </c>
      <c r="J341" s="15" t="s">
        <v>32</v>
      </c>
    </row>
    <row r="342" spans="1:10" ht="13" customHeight="1" x14ac:dyDescent="0.25">
      <c r="A342" s="13">
        <v>339</v>
      </c>
      <c r="B342" s="45" t="s">
        <v>1756</v>
      </c>
      <c r="C342" s="13" t="s">
        <v>1757</v>
      </c>
      <c r="D342" s="15" t="s">
        <v>1761</v>
      </c>
      <c r="E342" s="15" t="s">
        <v>24</v>
      </c>
      <c r="F342" s="15" t="s">
        <v>1762</v>
      </c>
      <c r="G342" s="13">
        <v>2026</v>
      </c>
      <c r="H342" s="16">
        <v>10</v>
      </c>
      <c r="I342" s="15" t="s">
        <v>26</v>
      </c>
      <c r="J342" s="15" t="s">
        <v>32</v>
      </c>
    </row>
    <row r="343" spans="1:10" ht="13" customHeight="1" x14ac:dyDescent="0.25">
      <c r="A343" s="7"/>
      <c r="B343" s="44"/>
      <c r="C343" s="7"/>
      <c r="D343" s="6"/>
      <c r="F343" s="6"/>
      <c r="I343" s="6"/>
    </row>
    <row r="344" spans="1:10" ht="13" customHeight="1" x14ac:dyDescent="0.25">
      <c r="A344" s="7"/>
      <c r="C344" s="7"/>
      <c r="D344" s="6"/>
      <c r="F344" s="6"/>
      <c r="I344" s="6"/>
    </row>
    <row r="345" spans="1:10" ht="14" x14ac:dyDescent="0.25">
      <c r="A345" s="3" t="s">
        <v>1636</v>
      </c>
      <c r="B345" s="17"/>
      <c r="C345" s="17"/>
      <c r="D345" s="3"/>
      <c r="E345" s="3"/>
      <c r="F345" s="18"/>
      <c r="H345" s="7"/>
      <c r="I345" s="7"/>
      <c r="J345" s="43" t="s">
        <v>1740</v>
      </c>
    </row>
    <row r="346" spans="1:10" x14ac:dyDescent="0.25"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 x14ac:dyDescent="0.25">
      <c r="A347" s="3" t="s">
        <v>1637</v>
      </c>
    </row>
  </sheetData>
  <mergeCells count="2">
    <mergeCell ref="B1:J1"/>
    <mergeCell ref="B346:J346"/>
  </mergeCells>
  <phoneticPr fontId="14" type="noConversion"/>
  <pageMargins left="0.70866141732283505" right="0.59055118110236204" top="0.74803149606299202" bottom="0.74803149606299202" header="0.31496062992126" footer="0.31496062992126"/>
  <pageSetup paperSize="9" scale="44" fitToHeight="0" orientation="landscape" horizontalDpi="300" verticalDpi="300" r:id="rId1"/>
  <headerFooter>
    <oddFooter>&amp;C&amp;P</oddFooter>
  </headerFooter>
  <ignoredErrors>
    <ignoredError sqref="B4:B8 B142:B154 B108:B137 B32:B88 B89:B93 B9:B31 B94:B10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EN_work</vt:lpstr>
      <vt:lpstr>special label</vt:lpstr>
      <vt:lpstr>general label</vt:lpstr>
      <vt:lpstr>combined sheet</vt:lpstr>
      <vt:lpstr>Bond list-EN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Yingqi Song</dc:creator>
  <cp:lastModifiedBy>siyuan liu</cp:lastModifiedBy>
  <cp:lastPrinted>2026-07-01T16:24:01Z</cp:lastPrinted>
  <dcterms:created xsi:type="dcterms:W3CDTF">2023-07-07T05:58:00Z</dcterms:created>
  <dcterms:modified xsi:type="dcterms:W3CDTF">2026-07-01T16:24:34Z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2A70462304464BE7891419B0B6EFD1D0_13</vt:lpwstr>
  </property>
  <property fmtid="{D5CDD505-2E9C-101B-9397-08002B2CF9AE}" pid="4" name="CalculationRule">
    <vt:i4>0</vt:i4>
  </property>
  <property fmtid="{D5CDD505-2E9C-101B-9397-08002B2CF9AE}" pid="5" name="EM_Doc_Temp_ID">
    <vt:lpwstr>6ABC8A46-A05C-43C7-A826-1F864FABEE97</vt:lpwstr>
  </property>
</Properties>
</file>